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28" windowHeight="11028" activeTab="1"/>
  </bookViews>
  <sheets>
    <sheet name="2026" sheetId="5" r:id="rId1"/>
    <sheet name="2027" sheetId="6" r:id="rId2"/>
    <sheet name="2028" sheetId="7" r:id="rId3"/>
  </sheets>
  <calcPr calcId="125725"/>
</workbook>
</file>

<file path=xl/calcChain.xml><?xml version="1.0" encoding="utf-8"?>
<calcChain xmlns="http://schemas.openxmlformats.org/spreadsheetml/2006/main">
  <c r="L24" i="7"/>
  <c r="L23"/>
  <c r="L22"/>
  <c r="L21"/>
  <c r="L20"/>
  <c r="L19"/>
  <c r="L18"/>
  <c r="L17"/>
  <c r="L16"/>
  <c r="L15"/>
  <c r="L14"/>
  <c r="L8"/>
  <c r="L9"/>
  <c r="L10"/>
  <c r="L11"/>
  <c r="L12"/>
  <c r="L7"/>
  <c r="J24" i="5"/>
  <c r="J23"/>
  <c r="J22"/>
  <c r="J21"/>
  <c r="J20"/>
  <c r="J19"/>
  <c r="J18"/>
  <c r="J17"/>
  <c r="J16"/>
  <c r="J15"/>
  <c r="J14"/>
  <c r="J8"/>
  <c r="J9"/>
  <c r="J10"/>
  <c r="J11"/>
  <c r="J12"/>
  <c r="J7"/>
  <c r="C13" i="6"/>
  <c r="C13" i="7"/>
  <c r="C13" i="5"/>
  <c r="D24" i="7"/>
  <c r="D23"/>
  <c r="D22"/>
  <c r="D21"/>
  <c r="D20"/>
  <c r="D19"/>
  <c r="D18"/>
  <c r="D17"/>
  <c r="D16"/>
  <c r="D15"/>
  <c r="D14"/>
  <c r="D12"/>
  <c r="D11"/>
  <c r="D10"/>
  <c r="D9"/>
  <c r="D8"/>
  <c r="D7"/>
  <c r="C6"/>
  <c r="L13" l="1"/>
  <c r="J25"/>
  <c r="C25"/>
  <c r="L6"/>
  <c r="F30" i="6"/>
  <c r="D24" l="1"/>
  <c r="K24" s="1"/>
  <c r="D23"/>
  <c r="K23" s="1"/>
  <c r="D22"/>
  <c r="K22" s="1"/>
  <c r="D21"/>
  <c r="K21" s="1"/>
  <c r="D20"/>
  <c r="K20" s="1"/>
  <c r="D19"/>
  <c r="K19" s="1"/>
  <c r="D18"/>
  <c r="K18" s="1"/>
  <c r="D17"/>
  <c r="K17" s="1"/>
  <c r="D16"/>
  <c r="K16" s="1"/>
  <c r="D15"/>
  <c r="K15" s="1"/>
  <c r="D14"/>
  <c r="K14" s="1"/>
  <c r="D12"/>
  <c r="K12" s="1"/>
  <c r="D11"/>
  <c r="K11" s="1"/>
  <c r="D10"/>
  <c r="K10" s="1"/>
  <c r="D9"/>
  <c r="K9" s="1"/>
  <c r="D8"/>
  <c r="K8" s="1"/>
  <c r="D7"/>
  <c r="K7" s="1"/>
  <c r="C6"/>
  <c r="C25" s="1"/>
  <c r="D24" i="5"/>
  <c r="D23"/>
  <c r="D22"/>
  <c r="D21"/>
  <c r="D20"/>
  <c r="D19"/>
  <c r="D18"/>
  <c r="D17"/>
  <c r="D16"/>
  <c r="D15"/>
  <c r="D14"/>
  <c r="D12"/>
  <c r="D11"/>
  <c r="D10"/>
  <c r="D9"/>
  <c r="D8"/>
  <c r="D7"/>
  <c r="C6"/>
  <c r="C25" s="1"/>
  <c r="J13" l="1"/>
  <c r="L25" i="7"/>
  <c r="J6" i="5"/>
  <c r="K13" i="6" l="1"/>
  <c r="K6"/>
  <c r="J25" i="5" l="1"/>
  <c r="J13" i="6"/>
  <c r="K25"/>
</calcChain>
</file>

<file path=xl/sharedStrings.xml><?xml version="1.0" encoding="utf-8"?>
<sst xmlns="http://schemas.openxmlformats.org/spreadsheetml/2006/main" count="99" uniqueCount="38">
  <si>
    <t>Всего</t>
  </si>
  <si>
    <t>Наименование муниципального образования</t>
  </si>
  <si>
    <t>Годовые затраты на выплату вознаграждения опекунам совершеннолетних недееспособных граждан, размер которых определяется на основании размера, установленного статьей 3 настоящего Закона, с учетом отчислений страховых взносов на обязательное пенсионное страхование и обязательное медицинское страхование в соответствии с законодательством Российской Федерации, начисляемых на вознаграждение, причитающееся опекунам совершеннолетних недееспособных граждан,  (N)</t>
  </si>
  <si>
    <t>в том числе:</t>
  </si>
  <si>
    <t>Размер вознаграждения опекуну совершеннолетнего недееспособного гражданина, руб.</t>
  </si>
  <si>
    <t>Сумма отчислений страховых взносов на обязательное пенсионное страхование и обязательное медицинское страхование в соответствии с законодательством Российской Федерации, начисляемых на вознаграждение, причитающееся опекунам совершеннолетних недееспособных граждан, руб.</t>
  </si>
  <si>
    <t>Коэффициент расходов на компенсацию затрат, связанных с обеспечением деятельности органов местного самоуправления в связи с осуществлением переданных им государственных полномочий, равный 1,015</t>
  </si>
  <si>
    <t>Объем субвенции местному бюджету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граждан, (Si), рублей</t>
  </si>
  <si>
    <t>Прогнозируемая на очередной финансовый год в соответствующем муниципальном образовании среднегодовая численность совершеннолетних недееспособных граждан (по данным органов местного самоуправления), 
Чi</t>
  </si>
  <si>
    <t>муниципальный округ г. Апатиты с подведомственной территорией</t>
  </si>
  <si>
    <t xml:space="preserve">муниципальный округ г. Кировск с подведомственной территорией </t>
  </si>
  <si>
    <t>муниципальный округ г. Мончегорск с подведомственной территорией</t>
  </si>
  <si>
    <t>городской округ город-герой Мурманск</t>
  </si>
  <si>
    <t>муниципальный округ г. Оленегорск с подведомственной территорией</t>
  </si>
  <si>
    <t>муниципальный округ г. Полярные Зори с подведомственной территорией</t>
  </si>
  <si>
    <t>городской округ ЗАТО Александровск</t>
  </si>
  <si>
    <t>городской округ ЗАТО г. Заозерск</t>
  </si>
  <si>
    <t>городской округ ЗАТО г. Островной</t>
  </si>
  <si>
    <t>городской округ ЗАТО г. Североморск</t>
  </si>
  <si>
    <t xml:space="preserve"> городской округ ЗАТО п. Видяево</t>
  </si>
  <si>
    <t>Ковдорский муниципальный округ</t>
  </si>
  <si>
    <t>Кандалакшский муниципальный район</t>
  </si>
  <si>
    <t>Кольский муниципальный район</t>
  </si>
  <si>
    <t>Ловозерский муниципальный район</t>
  </si>
  <si>
    <t>Терский муниципальный район</t>
  </si>
  <si>
    <t>Печенгский муниципальный округ</t>
  </si>
  <si>
    <t>Городские округа</t>
  </si>
  <si>
    <t>Муниципальные округа</t>
  </si>
  <si>
    <t>Расчет объема субвенции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на 2026 год</t>
  </si>
  <si>
    <t>Расчет объема субвенции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на 2027 год</t>
  </si>
  <si>
    <t>городской округ ЗАТО п. Видяево</t>
  </si>
  <si>
    <t>G1 2025 год</t>
  </si>
  <si>
    <t>G2 2026 год</t>
  </si>
  <si>
    <t>коэффициенты индексации, установленные ежегодно законами Мурманской области об областном бюджете, начиная с 2025  года</t>
  </si>
  <si>
    <t xml:space="preserve">G3 2027 год </t>
  </si>
  <si>
    <t>G 2 2026 год</t>
  </si>
  <si>
    <t>Расчет объема субвенции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на 2028 год</t>
  </si>
  <si>
    <t xml:space="preserve">G4 2028 год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</si>
</sst>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"/>
    <numFmt numFmtId="166" formatCode="#,##0.0000"/>
  </numFmts>
  <fonts count="1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AC09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8" fillId="0" borderId="7"/>
    <xf numFmtId="4" fontId="8" fillId="0" borderId="8">
      <alignment horizontal="right" vertical="top" shrinkToFit="1"/>
    </xf>
    <xf numFmtId="0" fontId="1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/>
    <xf numFmtId="2" fontId="6" fillId="0" borderId="0" xfId="0" applyNumberFormat="1" applyFont="1" applyFill="1" applyBorder="1"/>
    <xf numFmtId="0" fontId="4" fillId="0" borderId="0" xfId="0" applyFont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64" fontId="3" fillId="0" borderId="4" xfId="0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7" fillId="0" borderId="0" xfId="0" applyFont="1" applyBorder="1"/>
    <xf numFmtId="4" fontId="6" fillId="0" borderId="0" xfId="0" applyNumberFormat="1" applyFont="1" applyFill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5">
    <cellStyle name="st85 2" xfId="3"/>
    <cellStyle name="xl_total_bot" xfId="2"/>
    <cellStyle name="Обычный" xfId="0" builtinId="0"/>
    <cellStyle name="Обычный 2" xfId="1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topLeftCell="C13" workbookViewId="0">
      <selection activeCell="M26" sqref="M26"/>
    </sheetView>
  </sheetViews>
  <sheetFormatPr defaultColWidth="9.109375" defaultRowHeight="13.2"/>
  <cols>
    <col min="1" max="1" width="4.6640625" style="7" customWidth="1"/>
    <col min="2" max="2" width="45" style="1" customWidth="1"/>
    <col min="3" max="3" width="18" style="1" customWidth="1"/>
    <col min="4" max="4" width="33.44140625" style="1" customWidth="1"/>
    <col min="5" max="5" width="17.109375" style="1" customWidth="1"/>
    <col min="6" max="6" width="26.6640625" style="1" customWidth="1"/>
    <col min="7" max="7" width="22.33203125" style="1" customWidth="1"/>
    <col min="8" max="8" width="19.109375" style="1" customWidth="1"/>
    <col min="9" max="9" width="18.88671875" style="1" customWidth="1"/>
    <col min="10" max="10" width="25.88671875" style="1" customWidth="1"/>
    <col min="11" max="16384" width="9.109375" style="1"/>
  </cols>
  <sheetData>
    <row r="1" spans="1:10" ht="12.75" customHeight="1">
      <c r="B1" s="44" t="s">
        <v>28</v>
      </c>
      <c r="C1" s="44"/>
      <c r="D1" s="44"/>
      <c r="E1" s="44"/>
      <c r="F1" s="44"/>
      <c r="G1" s="44"/>
      <c r="H1" s="44"/>
      <c r="I1" s="44"/>
      <c r="J1" s="44"/>
    </row>
    <row r="2" spans="1:10" ht="38.25" customHeight="1">
      <c r="A2" s="18"/>
      <c r="B2" s="44"/>
      <c r="C2" s="44"/>
      <c r="D2" s="44"/>
      <c r="E2" s="44"/>
      <c r="F2" s="44"/>
      <c r="G2" s="44"/>
      <c r="H2" s="44"/>
      <c r="I2" s="44"/>
      <c r="J2" s="44"/>
    </row>
    <row r="3" spans="1:10" ht="15.6">
      <c r="A3" s="19"/>
      <c r="B3" s="2"/>
      <c r="C3" s="2"/>
      <c r="D3" s="2"/>
      <c r="E3" s="2"/>
      <c r="F3" s="2"/>
      <c r="G3" s="2"/>
      <c r="H3" s="2"/>
      <c r="I3" s="2"/>
      <c r="J3" s="2"/>
    </row>
    <row r="4" spans="1:10" s="12" customFormat="1" ht="63" customHeight="1">
      <c r="A4" s="45"/>
      <c r="B4" s="46" t="s">
        <v>1</v>
      </c>
      <c r="C4" s="46" t="s">
        <v>8</v>
      </c>
      <c r="D4" s="46" t="s">
        <v>2</v>
      </c>
      <c r="E4" s="48" t="s">
        <v>3</v>
      </c>
      <c r="F4" s="49"/>
      <c r="G4" s="42" t="s">
        <v>33</v>
      </c>
      <c r="H4" s="43"/>
      <c r="I4" s="46" t="s">
        <v>6</v>
      </c>
      <c r="J4" s="46" t="s">
        <v>7</v>
      </c>
    </row>
    <row r="5" spans="1:10" s="12" customFormat="1" ht="159.75" customHeight="1">
      <c r="A5" s="45"/>
      <c r="B5" s="47"/>
      <c r="C5" s="47"/>
      <c r="D5" s="47"/>
      <c r="E5" s="36" t="s">
        <v>4</v>
      </c>
      <c r="F5" s="35" t="s">
        <v>5</v>
      </c>
      <c r="G5" s="39" t="s">
        <v>31</v>
      </c>
      <c r="H5" s="39" t="s">
        <v>32</v>
      </c>
      <c r="I5" s="47"/>
      <c r="J5" s="47"/>
    </row>
    <row r="6" spans="1:10" s="33" customFormat="1" ht="27" customHeight="1">
      <c r="A6" s="30"/>
      <c r="B6" s="31" t="s">
        <v>26</v>
      </c>
      <c r="C6" s="32">
        <f>SUM(C7:C12)</f>
        <v>100.5</v>
      </c>
      <c r="D6" s="32"/>
      <c r="E6" s="32"/>
      <c r="F6" s="32"/>
      <c r="G6" s="32"/>
      <c r="H6" s="29"/>
      <c r="I6" s="34"/>
      <c r="J6" s="34">
        <f>SUM(J7:J12)</f>
        <v>43284000</v>
      </c>
    </row>
    <row r="7" spans="1:10" ht="15.6">
      <c r="A7" s="20"/>
      <c r="B7" s="26" t="s">
        <v>15</v>
      </c>
      <c r="C7" s="5">
        <v>6</v>
      </c>
      <c r="D7" s="13">
        <f>SUM(E7:F7)*12</f>
        <v>424320</v>
      </c>
      <c r="E7" s="22">
        <v>27200</v>
      </c>
      <c r="F7" s="14">
        <v>8160</v>
      </c>
      <c r="G7" s="23">
        <v>1</v>
      </c>
      <c r="H7" s="23">
        <v>1</v>
      </c>
      <c r="I7" s="17">
        <v>1.0149999999999999</v>
      </c>
      <c r="J7" s="24">
        <f>ROUNDUP(C7*D7*I7*G7*H7/100,0)*100</f>
        <v>2584200</v>
      </c>
    </row>
    <row r="8" spans="1:10" ht="15.6">
      <c r="A8" s="20"/>
      <c r="B8" s="26" t="s">
        <v>30</v>
      </c>
      <c r="C8" s="5">
        <v>2</v>
      </c>
      <c r="D8" s="13">
        <f>SUM(E8:F8)*12</f>
        <v>424320</v>
      </c>
      <c r="E8" s="22">
        <v>27200</v>
      </c>
      <c r="F8" s="14">
        <v>8160</v>
      </c>
      <c r="G8" s="23">
        <v>1</v>
      </c>
      <c r="H8" s="23">
        <v>1</v>
      </c>
      <c r="I8" s="17">
        <v>1.0149999999999999</v>
      </c>
      <c r="J8" s="24">
        <f t="shared" ref="J8:J24" si="0">ROUNDUP(C8*D8*I8*G8*H8/100,0)*100</f>
        <v>861400</v>
      </c>
    </row>
    <row r="9" spans="1:10" ht="15.6">
      <c r="A9" s="20"/>
      <c r="B9" s="26" t="s">
        <v>16</v>
      </c>
      <c r="C9" s="5">
        <v>0</v>
      </c>
      <c r="D9" s="13">
        <f>SUM(E9:F9)*12</f>
        <v>424320</v>
      </c>
      <c r="E9" s="22">
        <v>27200</v>
      </c>
      <c r="F9" s="14">
        <v>8160</v>
      </c>
      <c r="G9" s="23">
        <v>1</v>
      </c>
      <c r="H9" s="23">
        <v>1</v>
      </c>
      <c r="I9" s="17">
        <v>1.0149999999999999</v>
      </c>
      <c r="J9" s="24">
        <f t="shared" si="0"/>
        <v>0</v>
      </c>
    </row>
    <row r="10" spans="1:10" ht="15.6">
      <c r="A10" s="20"/>
      <c r="B10" s="26" t="s">
        <v>12</v>
      </c>
      <c r="C10" s="5">
        <v>87</v>
      </c>
      <c r="D10" s="13">
        <f t="shared" ref="D10" si="1">SUM(E10:F10)*12</f>
        <v>424320</v>
      </c>
      <c r="E10" s="22">
        <v>27200</v>
      </c>
      <c r="F10" s="14">
        <v>8160</v>
      </c>
      <c r="G10" s="23">
        <v>1</v>
      </c>
      <c r="H10" s="23">
        <v>1</v>
      </c>
      <c r="I10" s="17">
        <v>1.0149999999999999</v>
      </c>
      <c r="J10" s="24">
        <f t="shared" si="0"/>
        <v>37469600</v>
      </c>
    </row>
    <row r="11" spans="1:10" ht="15.6">
      <c r="A11" s="20"/>
      <c r="B11" s="26" t="s">
        <v>17</v>
      </c>
      <c r="C11" s="5">
        <v>0</v>
      </c>
      <c r="D11" s="13">
        <f>SUM(E11:F11)*12</f>
        <v>424320</v>
      </c>
      <c r="E11" s="22">
        <v>27200</v>
      </c>
      <c r="F11" s="14">
        <v>8160</v>
      </c>
      <c r="G11" s="23">
        <v>1</v>
      </c>
      <c r="H11" s="23">
        <v>1</v>
      </c>
      <c r="I11" s="17">
        <v>1.0149999999999999</v>
      </c>
      <c r="J11" s="24">
        <f t="shared" si="0"/>
        <v>0</v>
      </c>
    </row>
    <row r="12" spans="1:10" ht="15.6">
      <c r="A12" s="20"/>
      <c r="B12" s="26" t="s">
        <v>18</v>
      </c>
      <c r="C12" s="5">
        <v>5.5</v>
      </c>
      <c r="D12" s="13">
        <f>SUM(E12:F12)*12</f>
        <v>424320</v>
      </c>
      <c r="E12" s="22">
        <v>27200</v>
      </c>
      <c r="F12" s="14">
        <v>8160</v>
      </c>
      <c r="G12" s="23">
        <v>1</v>
      </c>
      <c r="H12" s="23">
        <v>1</v>
      </c>
      <c r="I12" s="17">
        <v>1.0149999999999999</v>
      </c>
      <c r="J12" s="24">
        <f t="shared" si="0"/>
        <v>2368800</v>
      </c>
    </row>
    <row r="13" spans="1:10" s="33" customFormat="1" ht="30" customHeight="1">
      <c r="A13" s="30"/>
      <c r="B13" s="31" t="s">
        <v>27</v>
      </c>
      <c r="C13" s="32">
        <f>SUM(C14:C24)</f>
        <v>102</v>
      </c>
      <c r="D13" s="32"/>
      <c r="E13" s="32"/>
      <c r="F13" s="32"/>
      <c r="G13" s="32"/>
      <c r="H13" s="23"/>
      <c r="I13" s="34"/>
      <c r="J13" s="34">
        <f>J14+J15+J16+J17+J18+J19+J20+J21+J22+J23+J24</f>
        <v>43930500</v>
      </c>
    </row>
    <row r="14" spans="1:10" ht="27.6">
      <c r="A14" s="20"/>
      <c r="B14" s="25" t="s">
        <v>9</v>
      </c>
      <c r="C14" s="5">
        <v>26</v>
      </c>
      <c r="D14" s="13">
        <f t="shared" ref="D14:D20" si="2">SUM(E14:F14)*12</f>
        <v>424320</v>
      </c>
      <c r="E14" s="22">
        <v>27200</v>
      </c>
      <c r="F14" s="14">
        <v>8160</v>
      </c>
      <c r="G14" s="23">
        <v>1</v>
      </c>
      <c r="H14" s="23">
        <v>1</v>
      </c>
      <c r="I14" s="17">
        <v>1.0149999999999999</v>
      </c>
      <c r="J14" s="24">
        <f t="shared" si="0"/>
        <v>11197900</v>
      </c>
    </row>
    <row r="15" spans="1:10" ht="27.6">
      <c r="A15" s="20"/>
      <c r="B15" s="25" t="s">
        <v>10</v>
      </c>
      <c r="C15" s="5">
        <v>10</v>
      </c>
      <c r="D15" s="13">
        <f t="shared" si="2"/>
        <v>424320</v>
      </c>
      <c r="E15" s="22">
        <v>27200</v>
      </c>
      <c r="F15" s="14">
        <v>8160</v>
      </c>
      <c r="G15" s="23">
        <v>1</v>
      </c>
      <c r="H15" s="23">
        <v>1</v>
      </c>
      <c r="I15" s="17">
        <v>1.0149999999999999</v>
      </c>
      <c r="J15" s="24">
        <f t="shared" si="0"/>
        <v>4306900</v>
      </c>
    </row>
    <row r="16" spans="1:10" ht="15.6">
      <c r="A16" s="20"/>
      <c r="B16" s="28" t="s">
        <v>20</v>
      </c>
      <c r="C16" s="5">
        <v>4</v>
      </c>
      <c r="D16" s="13">
        <f t="shared" si="2"/>
        <v>424320</v>
      </c>
      <c r="E16" s="22">
        <v>27200</v>
      </c>
      <c r="F16" s="14">
        <v>8160</v>
      </c>
      <c r="G16" s="23">
        <v>1</v>
      </c>
      <c r="H16" s="23">
        <v>1</v>
      </c>
      <c r="I16" s="17">
        <v>1.0149999999999999</v>
      </c>
      <c r="J16" s="24">
        <f t="shared" si="0"/>
        <v>1722800</v>
      </c>
    </row>
    <row r="17" spans="1:10" ht="27.6">
      <c r="A17" s="20"/>
      <c r="B17" s="25" t="s">
        <v>11</v>
      </c>
      <c r="C17" s="5">
        <v>4</v>
      </c>
      <c r="D17" s="13">
        <f t="shared" si="2"/>
        <v>424320</v>
      </c>
      <c r="E17" s="22">
        <v>27200</v>
      </c>
      <c r="F17" s="14">
        <v>8160</v>
      </c>
      <c r="G17" s="23">
        <v>1</v>
      </c>
      <c r="H17" s="23">
        <v>1</v>
      </c>
      <c r="I17" s="17">
        <v>1.0149999999999999</v>
      </c>
      <c r="J17" s="24">
        <f t="shared" si="0"/>
        <v>1722800</v>
      </c>
    </row>
    <row r="18" spans="1:10" ht="27.6">
      <c r="A18" s="20"/>
      <c r="B18" s="27" t="s">
        <v>13</v>
      </c>
      <c r="C18" s="5">
        <v>4</v>
      </c>
      <c r="D18" s="13">
        <f t="shared" si="2"/>
        <v>424320</v>
      </c>
      <c r="E18" s="22">
        <v>27200</v>
      </c>
      <c r="F18" s="14">
        <v>8160</v>
      </c>
      <c r="G18" s="23">
        <v>1</v>
      </c>
      <c r="H18" s="23">
        <v>1</v>
      </c>
      <c r="I18" s="17">
        <v>1.0149999999999999</v>
      </c>
      <c r="J18" s="24">
        <f t="shared" si="0"/>
        <v>1722800</v>
      </c>
    </row>
    <row r="19" spans="1:10" ht="15.6">
      <c r="A19" s="20"/>
      <c r="B19" s="28" t="s">
        <v>25</v>
      </c>
      <c r="C19" s="5">
        <v>5</v>
      </c>
      <c r="D19" s="13">
        <f t="shared" si="2"/>
        <v>424320</v>
      </c>
      <c r="E19" s="22">
        <v>27200</v>
      </c>
      <c r="F19" s="14">
        <v>8160</v>
      </c>
      <c r="G19" s="23">
        <v>1</v>
      </c>
      <c r="H19" s="23">
        <v>1</v>
      </c>
      <c r="I19" s="17">
        <v>1.0149999999999999</v>
      </c>
      <c r="J19" s="24">
        <f t="shared" si="0"/>
        <v>2153500</v>
      </c>
    </row>
    <row r="20" spans="1:10" ht="27.6">
      <c r="A20" s="20"/>
      <c r="B20" s="25" t="s">
        <v>14</v>
      </c>
      <c r="C20" s="5">
        <v>9</v>
      </c>
      <c r="D20" s="13">
        <f t="shared" si="2"/>
        <v>424320</v>
      </c>
      <c r="E20" s="22">
        <v>27200</v>
      </c>
      <c r="F20" s="14">
        <v>8160</v>
      </c>
      <c r="G20" s="23">
        <v>1</v>
      </c>
      <c r="H20" s="23">
        <v>1</v>
      </c>
      <c r="I20" s="17">
        <v>1.0149999999999999</v>
      </c>
      <c r="J20" s="24">
        <f t="shared" si="0"/>
        <v>3876200</v>
      </c>
    </row>
    <row r="21" spans="1:10" ht="15.6">
      <c r="A21" s="20"/>
      <c r="B21" s="27" t="s">
        <v>21</v>
      </c>
      <c r="C21" s="5">
        <v>10</v>
      </c>
      <c r="D21" s="13">
        <f t="shared" ref="D21:D24" si="3">SUM(E21:F21)*12</f>
        <v>424320</v>
      </c>
      <c r="E21" s="22">
        <v>27200</v>
      </c>
      <c r="F21" s="14">
        <v>8160</v>
      </c>
      <c r="G21" s="23">
        <v>1</v>
      </c>
      <c r="H21" s="23">
        <v>1</v>
      </c>
      <c r="I21" s="17">
        <v>1.0149999999999999</v>
      </c>
      <c r="J21" s="24">
        <f t="shared" si="0"/>
        <v>4306900</v>
      </c>
    </row>
    <row r="22" spans="1:10" ht="15.6">
      <c r="A22" s="20"/>
      <c r="B22" s="27" t="s">
        <v>22</v>
      </c>
      <c r="C22" s="5">
        <v>26</v>
      </c>
      <c r="D22" s="13">
        <f t="shared" si="3"/>
        <v>424320</v>
      </c>
      <c r="E22" s="22">
        <v>27200</v>
      </c>
      <c r="F22" s="14">
        <v>8160</v>
      </c>
      <c r="G22" s="23">
        <v>1</v>
      </c>
      <c r="H22" s="23">
        <v>1</v>
      </c>
      <c r="I22" s="17">
        <v>1.0149999999999999</v>
      </c>
      <c r="J22" s="24">
        <f t="shared" si="0"/>
        <v>11197900</v>
      </c>
    </row>
    <row r="23" spans="1:10" ht="15.6">
      <c r="A23" s="20"/>
      <c r="B23" s="27" t="s">
        <v>23</v>
      </c>
      <c r="C23" s="5">
        <v>1</v>
      </c>
      <c r="D23" s="13">
        <f t="shared" si="3"/>
        <v>424320</v>
      </c>
      <c r="E23" s="22">
        <v>27200</v>
      </c>
      <c r="F23" s="14">
        <v>8160</v>
      </c>
      <c r="G23" s="23">
        <v>1</v>
      </c>
      <c r="H23" s="23">
        <v>1</v>
      </c>
      <c r="I23" s="17">
        <v>1.0149999999999999</v>
      </c>
      <c r="J23" s="24">
        <f t="shared" si="0"/>
        <v>430700</v>
      </c>
    </row>
    <row r="24" spans="1:10" ht="15.6">
      <c r="A24" s="20"/>
      <c r="B24" s="27" t="s">
        <v>24</v>
      </c>
      <c r="C24" s="3">
        <v>3</v>
      </c>
      <c r="D24" s="13">
        <f t="shared" si="3"/>
        <v>424320</v>
      </c>
      <c r="E24" s="22">
        <v>27200</v>
      </c>
      <c r="F24" s="14">
        <v>8160</v>
      </c>
      <c r="G24" s="23">
        <v>1</v>
      </c>
      <c r="H24" s="23">
        <v>1</v>
      </c>
      <c r="I24" s="17">
        <v>1.0149999999999999</v>
      </c>
      <c r="J24" s="24">
        <f t="shared" si="0"/>
        <v>1292100</v>
      </c>
    </row>
    <row r="25" spans="1:10" ht="15.6">
      <c r="A25" s="19"/>
      <c r="B25" s="4" t="s">
        <v>0</v>
      </c>
      <c r="C25" s="6">
        <f>C13+C6</f>
        <v>202.5</v>
      </c>
      <c r="D25" s="13"/>
      <c r="E25" s="15"/>
      <c r="F25" s="15"/>
      <c r="G25" s="15"/>
      <c r="H25" s="15"/>
      <c r="I25" s="15"/>
      <c r="J25" s="16">
        <f>J13+J6</f>
        <v>87214500</v>
      </c>
    </row>
    <row r="26" spans="1:10">
      <c r="B26" s="7"/>
      <c r="C26" s="8"/>
      <c r="D26" s="8"/>
      <c r="E26" s="8"/>
      <c r="F26" s="7"/>
      <c r="G26" s="7"/>
      <c r="H26" s="7"/>
      <c r="I26" s="7"/>
      <c r="J26" s="21"/>
    </row>
    <row r="27" spans="1:10">
      <c r="B27" s="7"/>
      <c r="C27" s="7"/>
      <c r="D27" s="9"/>
      <c r="E27" s="9"/>
      <c r="F27" s="7"/>
      <c r="G27" s="7"/>
      <c r="H27" s="7"/>
      <c r="I27" s="7"/>
      <c r="J27" s="10"/>
    </row>
    <row r="28" spans="1:10">
      <c r="B28" s="7"/>
      <c r="C28" s="7"/>
      <c r="D28" s="9"/>
      <c r="E28" s="9"/>
      <c r="F28" s="7"/>
      <c r="G28" s="7"/>
      <c r="H28" s="7"/>
      <c r="I28" s="7"/>
      <c r="J28" s="10"/>
    </row>
    <row r="29" spans="1:10">
      <c r="B29" s="7"/>
      <c r="C29" s="7"/>
      <c r="D29" s="9"/>
      <c r="E29" s="9"/>
      <c r="F29" s="7"/>
      <c r="G29" s="7"/>
      <c r="H29" s="7"/>
      <c r="I29" s="7"/>
      <c r="J29" s="10"/>
    </row>
    <row r="30" spans="1:10">
      <c r="B30" s="7"/>
      <c r="C30" s="7"/>
      <c r="D30" s="9"/>
      <c r="E30" s="9"/>
      <c r="F30" s="7"/>
      <c r="G30" s="7"/>
      <c r="H30" s="7"/>
      <c r="I30" s="7"/>
      <c r="J30" s="10"/>
    </row>
    <row r="31" spans="1:10">
      <c r="B31" s="7"/>
      <c r="C31" s="7"/>
      <c r="D31" s="9"/>
      <c r="E31" s="9"/>
      <c r="F31" s="7"/>
      <c r="G31" s="7"/>
      <c r="H31" s="7"/>
      <c r="I31" s="7"/>
      <c r="J31" s="10"/>
    </row>
    <row r="32" spans="1:10">
      <c r="B32" s="7"/>
      <c r="C32" s="7"/>
      <c r="D32" s="9"/>
      <c r="E32" s="9"/>
      <c r="F32" s="7"/>
      <c r="G32" s="7"/>
      <c r="H32" s="7"/>
      <c r="I32" s="7"/>
      <c r="J32" s="10"/>
    </row>
    <row r="33" spans="2:10">
      <c r="B33" s="7"/>
      <c r="C33" s="7"/>
      <c r="D33" s="9"/>
      <c r="E33" s="9"/>
      <c r="F33" s="7"/>
      <c r="G33" s="7"/>
      <c r="H33" s="7"/>
      <c r="I33" s="7"/>
      <c r="J33" s="10"/>
    </row>
    <row r="34" spans="2:10">
      <c r="B34" s="7"/>
      <c r="C34" s="7"/>
      <c r="D34" s="9"/>
      <c r="E34" s="9"/>
      <c r="F34" s="7"/>
      <c r="G34" s="7"/>
      <c r="H34" s="7"/>
      <c r="I34" s="7"/>
      <c r="J34" s="10"/>
    </row>
    <row r="35" spans="2:10">
      <c r="B35" s="7"/>
      <c r="C35" s="7"/>
      <c r="D35" s="9"/>
      <c r="E35" s="9"/>
      <c r="F35" s="7"/>
      <c r="G35" s="7"/>
      <c r="H35" s="7"/>
      <c r="I35" s="7"/>
      <c r="J35" s="10"/>
    </row>
    <row r="36" spans="2:10">
      <c r="B36" s="7"/>
      <c r="C36" s="7"/>
      <c r="D36" s="9"/>
      <c r="E36" s="9"/>
      <c r="F36" s="7"/>
      <c r="G36" s="7"/>
      <c r="H36" s="7"/>
      <c r="I36" s="7"/>
      <c r="J36" s="10"/>
    </row>
    <row r="37" spans="2:10">
      <c r="B37" s="7"/>
      <c r="C37" s="7"/>
      <c r="D37" s="9"/>
      <c r="E37" s="9"/>
      <c r="F37" s="7"/>
      <c r="G37" s="7"/>
      <c r="H37" s="7"/>
      <c r="I37" s="7"/>
      <c r="J37" s="10"/>
    </row>
    <row r="38" spans="2:10">
      <c r="B38" s="7"/>
      <c r="C38" s="7"/>
      <c r="D38" s="9"/>
      <c r="E38" s="9"/>
      <c r="F38" s="7"/>
      <c r="G38" s="7"/>
      <c r="H38" s="7"/>
      <c r="I38" s="7"/>
      <c r="J38" s="10"/>
    </row>
    <row r="39" spans="2:10">
      <c r="B39" s="7"/>
      <c r="C39" s="7"/>
      <c r="D39" s="9"/>
      <c r="E39" s="9"/>
      <c r="F39" s="7"/>
      <c r="G39" s="7"/>
      <c r="H39" s="7"/>
      <c r="I39" s="7"/>
      <c r="J39" s="10"/>
    </row>
    <row r="40" spans="2:10">
      <c r="B40" s="7"/>
      <c r="C40" s="7"/>
      <c r="D40" s="9"/>
      <c r="E40" s="9"/>
      <c r="F40" s="7"/>
      <c r="G40" s="7"/>
      <c r="H40" s="7"/>
      <c r="I40" s="7"/>
      <c r="J40" s="10"/>
    </row>
    <row r="41" spans="2:10">
      <c r="B41" s="7"/>
      <c r="C41" s="7"/>
      <c r="D41" s="7"/>
      <c r="E41" s="7"/>
      <c r="F41" s="7"/>
      <c r="G41" s="7"/>
      <c r="H41" s="7"/>
      <c r="I41" s="7"/>
      <c r="J41" s="11"/>
    </row>
    <row r="42" spans="2:10">
      <c r="B42" s="7"/>
      <c r="C42" s="7"/>
      <c r="D42" s="7"/>
      <c r="E42" s="7"/>
      <c r="F42" s="7"/>
      <c r="G42" s="7"/>
      <c r="H42" s="7"/>
      <c r="I42" s="7"/>
      <c r="J42" s="7"/>
    </row>
    <row r="43" spans="2:10">
      <c r="B43" s="7"/>
      <c r="C43" s="7"/>
      <c r="D43" s="7"/>
      <c r="E43" s="7"/>
      <c r="F43" s="7"/>
      <c r="G43" s="7"/>
      <c r="H43" s="7"/>
      <c r="I43" s="7"/>
      <c r="J43" s="7"/>
    </row>
    <row r="44" spans="2:10">
      <c r="B44" s="7"/>
      <c r="C44" s="7"/>
      <c r="D44" s="7"/>
      <c r="E44" s="7"/>
      <c r="F44" s="7"/>
      <c r="G44" s="7"/>
      <c r="H44" s="7"/>
      <c r="I44" s="7"/>
      <c r="J44" s="7"/>
    </row>
  </sheetData>
  <mergeCells count="9">
    <mergeCell ref="G4:H4"/>
    <mergeCell ref="B1:J2"/>
    <mergeCell ref="A4:A5"/>
    <mergeCell ref="B4:B5"/>
    <mergeCell ref="C4:C5"/>
    <mergeCell ref="D4:D5"/>
    <mergeCell ref="E4:F4"/>
    <mergeCell ref="I4:I5"/>
    <mergeCell ref="J4:J5"/>
  </mergeCells>
  <pageMargins left="0.16" right="0.17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tabSelected="1" zoomScale="85" zoomScaleNormal="85" workbookViewId="0">
      <selection activeCell="E28" sqref="E28"/>
    </sheetView>
  </sheetViews>
  <sheetFormatPr defaultColWidth="9.109375" defaultRowHeight="13.2"/>
  <cols>
    <col min="1" max="1" width="4.6640625" style="7" customWidth="1"/>
    <col min="2" max="2" width="45" style="1" customWidth="1"/>
    <col min="3" max="3" width="18" style="1" customWidth="1"/>
    <col min="4" max="4" width="33.44140625" style="1" customWidth="1"/>
    <col min="5" max="5" width="17.109375" style="1" customWidth="1"/>
    <col min="6" max="6" width="26.6640625" style="1" customWidth="1"/>
    <col min="7" max="8" width="15.5546875" style="1" customWidth="1"/>
    <col min="9" max="9" width="19.33203125" style="1" customWidth="1"/>
    <col min="10" max="10" width="18.88671875" style="1" customWidth="1"/>
    <col min="11" max="11" width="24.5546875" style="1" customWidth="1"/>
    <col min="12" max="12" width="20.88671875" style="1" customWidth="1"/>
    <col min="13" max="16384" width="9.109375" style="1"/>
  </cols>
  <sheetData>
    <row r="1" spans="1:11" ht="12.75" customHeight="1">
      <c r="B1" s="44" t="s">
        <v>29</v>
      </c>
      <c r="C1" s="44"/>
      <c r="D1" s="44"/>
      <c r="E1" s="44"/>
      <c r="F1" s="44"/>
      <c r="G1" s="44"/>
      <c r="H1" s="44"/>
      <c r="I1" s="44"/>
      <c r="J1" s="44"/>
      <c r="K1" s="44"/>
    </row>
    <row r="2" spans="1:11" ht="38.25" customHeight="1">
      <c r="A2" s="18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.6">
      <c r="A3" s="19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2" customFormat="1" ht="47.4" customHeight="1">
      <c r="A4" s="45"/>
      <c r="B4" s="46" t="s">
        <v>1</v>
      </c>
      <c r="C4" s="46" t="s">
        <v>8</v>
      </c>
      <c r="D4" s="46" t="s">
        <v>2</v>
      </c>
      <c r="E4" s="48" t="s">
        <v>3</v>
      </c>
      <c r="F4" s="49"/>
      <c r="G4" s="42" t="s">
        <v>33</v>
      </c>
      <c r="H4" s="50"/>
      <c r="I4" s="43"/>
      <c r="J4" s="46" t="s">
        <v>6</v>
      </c>
      <c r="K4" s="46" t="s">
        <v>7</v>
      </c>
    </row>
    <row r="5" spans="1:11" s="12" customFormat="1" ht="159.75" customHeight="1">
      <c r="A5" s="45"/>
      <c r="B5" s="47"/>
      <c r="C5" s="47"/>
      <c r="D5" s="47"/>
      <c r="E5" s="38" t="s">
        <v>4</v>
      </c>
      <c r="F5" s="37" t="s">
        <v>5</v>
      </c>
      <c r="G5" s="39" t="s">
        <v>31</v>
      </c>
      <c r="H5" s="39" t="s">
        <v>35</v>
      </c>
      <c r="I5" s="39" t="s">
        <v>34</v>
      </c>
      <c r="J5" s="47"/>
      <c r="K5" s="47"/>
    </row>
    <row r="6" spans="1:11" s="33" customFormat="1" ht="27" customHeight="1">
      <c r="A6" s="30"/>
      <c r="B6" s="31" t="s">
        <v>26</v>
      </c>
      <c r="C6" s="32">
        <f>SUM(C7:C12)</f>
        <v>114</v>
      </c>
      <c r="D6" s="32"/>
      <c r="E6" s="32"/>
      <c r="F6" s="32"/>
      <c r="G6" s="32"/>
      <c r="H6" s="32"/>
      <c r="I6" s="29"/>
      <c r="J6" s="34"/>
      <c r="K6" s="34">
        <f>SUM(K7:K12)</f>
        <v>49098300</v>
      </c>
    </row>
    <row r="7" spans="1:11" ht="15.6">
      <c r="A7" s="20"/>
      <c r="B7" s="26" t="s">
        <v>15</v>
      </c>
      <c r="C7" s="5">
        <v>6</v>
      </c>
      <c r="D7" s="13">
        <f>SUM(E7:F7)*12</f>
        <v>424320</v>
      </c>
      <c r="E7" s="22">
        <v>27200</v>
      </c>
      <c r="F7" s="14">
        <v>8160</v>
      </c>
      <c r="G7" s="23">
        <v>1</v>
      </c>
      <c r="H7" s="17">
        <v>1</v>
      </c>
      <c r="I7" s="23">
        <v>1</v>
      </c>
      <c r="J7" s="17">
        <v>1.0149999999999999</v>
      </c>
      <c r="K7" s="24">
        <f>ROUNDUP(C7*D7*J7*G7*H7*I7/100,0)*100</f>
        <v>2584200</v>
      </c>
    </row>
    <row r="8" spans="1:11" ht="15.6">
      <c r="A8" s="20"/>
      <c r="B8" s="26" t="s">
        <v>19</v>
      </c>
      <c r="C8" s="5">
        <v>2</v>
      </c>
      <c r="D8" s="13">
        <f>SUM(E8:F8)*12</f>
        <v>424320</v>
      </c>
      <c r="E8" s="22">
        <v>27200</v>
      </c>
      <c r="F8" s="14">
        <v>8160</v>
      </c>
      <c r="G8" s="23">
        <v>1</v>
      </c>
      <c r="H8" s="17">
        <v>1</v>
      </c>
      <c r="I8" s="23">
        <v>1</v>
      </c>
      <c r="J8" s="17">
        <v>1.0149999999999999</v>
      </c>
      <c r="K8" s="24">
        <f t="shared" ref="K8:K12" si="0">ROUNDUP(C8*D8*J8*G8*H8*I8/100,0)*100</f>
        <v>861400</v>
      </c>
    </row>
    <row r="9" spans="1:11" ht="15.6">
      <c r="A9" s="20"/>
      <c r="B9" s="26" t="s">
        <v>16</v>
      </c>
      <c r="C9" s="5">
        <v>0</v>
      </c>
      <c r="D9" s="13">
        <f>SUM(E9:F9)*12</f>
        <v>424320</v>
      </c>
      <c r="E9" s="22">
        <v>27200</v>
      </c>
      <c r="F9" s="14">
        <v>8160</v>
      </c>
      <c r="G9" s="23">
        <v>1</v>
      </c>
      <c r="H9" s="17">
        <v>1</v>
      </c>
      <c r="I9" s="23">
        <v>1</v>
      </c>
      <c r="J9" s="17">
        <v>1.0149999999999999</v>
      </c>
      <c r="K9" s="24">
        <f t="shared" si="0"/>
        <v>0</v>
      </c>
    </row>
    <row r="10" spans="1:11" ht="15.6">
      <c r="A10" s="20"/>
      <c r="B10" s="26" t="s">
        <v>12</v>
      </c>
      <c r="C10" s="5">
        <v>100</v>
      </c>
      <c r="D10" s="13">
        <f t="shared" ref="D10" si="1">SUM(E10:F10)*12</f>
        <v>424320</v>
      </c>
      <c r="E10" s="22">
        <v>27200</v>
      </c>
      <c r="F10" s="14">
        <v>8160</v>
      </c>
      <c r="G10" s="23">
        <v>1</v>
      </c>
      <c r="H10" s="17">
        <v>1</v>
      </c>
      <c r="I10" s="23">
        <v>1</v>
      </c>
      <c r="J10" s="17">
        <v>1.0149999999999999</v>
      </c>
      <c r="K10" s="24">
        <f t="shared" si="0"/>
        <v>43068500</v>
      </c>
    </row>
    <row r="11" spans="1:11" ht="15.6">
      <c r="A11" s="20"/>
      <c r="B11" s="26" t="s">
        <v>17</v>
      </c>
      <c r="C11" s="5">
        <v>0</v>
      </c>
      <c r="D11" s="13">
        <f>SUM(E11:F11)*12</f>
        <v>424320</v>
      </c>
      <c r="E11" s="22">
        <v>27200</v>
      </c>
      <c r="F11" s="14">
        <v>8160</v>
      </c>
      <c r="G11" s="23">
        <v>1</v>
      </c>
      <c r="H11" s="17">
        <v>1</v>
      </c>
      <c r="I11" s="23">
        <v>1</v>
      </c>
      <c r="J11" s="17">
        <v>1.0149999999999999</v>
      </c>
      <c r="K11" s="24">
        <f t="shared" si="0"/>
        <v>0</v>
      </c>
    </row>
    <row r="12" spans="1:11" ht="15.6">
      <c r="A12" s="20"/>
      <c r="B12" s="26" t="s">
        <v>18</v>
      </c>
      <c r="C12" s="5">
        <v>6</v>
      </c>
      <c r="D12" s="13">
        <f>SUM(E12:F12)*12</f>
        <v>424320</v>
      </c>
      <c r="E12" s="22">
        <v>27200</v>
      </c>
      <c r="F12" s="14">
        <v>8160</v>
      </c>
      <c r="G12" s="23">
        <v>1</v>
      </c>
      <c r="H12" s="17">
        <v>1</v>
      </c>
      <c r="I12" s="23">
        <v>1</v>
      </c>
      <c r="J12" s="17">
        <v>1.0149999999999999</v>
      </c>
      <c r="K12" s="24">
        <f t="shared" si="0"/>
        <v>2584200</v>
      </c>
    </row>
    <row r="13" spans="1:11" s="33" customFormat="1" ht="30" customHeight="1">
      <c r="A13" s="30"/>
      <c r="B13" s="31" t="s">
        <v>27</v>
      </c>
      <c r="C13" s="32">
        <f>SUM(C14:C24)</f>
        <v>106.33</v>
      </c>
      <c r="D13" s="32"/>
      <c r="E13" s="32"/>
      <c r="F13" s="32"/>
      <c r="G13" s="32"/>
      <c r="H13" s="23"/>
      <c r="I13" s="23"/>
      <c r="J13" s="34">
        <f>SUM(J14:K24)</f>
        <v>45795211.165000007</v>
      </c>
      <c r="K13" s="34">
        <f>SUM(K14:K24)</f>
        <v>45795200</v>
      </c>
    </row>
    <row r="14" spans="1:11" ht="27.6">
      <c r="A14" s="20"/>
      <c r="B14" s="25" t="s">
        <v>9</v>
      </c>
      <c r="C14" s="5">
        <v>28</v>
      </c>
      <c r="D14" s="13">
        <f t="shared" ref="D14:D20" si="2">SUM(E14:F14)*12</f>
        <v>424320</v>
      </c>
      <c r="E14" s="22">
        <v>27200</v>
      </c>
      <c r="F14" s="14">
        <v>8160</v>
      </c>
      <c r="G14" s="23">
        <v>1</v>
      </c>
      <c r="H14" s="17">
        <v>1</v>
      </c>
      <c r="I14" s="23">
        <v>1</v>
      </c>
      <c r="J14" s="17">
        <v>1.0149999999999999</v>
      </c>
      <c r="K14" s="24">
        <f t="shared" ref="K14:K24" si="3">ROUNDUP(C14*D14*J14*G14*H14*I14/100,0)*100</f>
        <v>12059200</v>
      </c>
    </row>
    <row r="15" spans="1:11" ht="27.6">
      <c r="A15" s="20"/>
      <c r="B15" s="25" t="s">
        <v>10</v>
      </c>
      <c r="C15" s="5">
        <v>10</v>
      </c>
      <c r="D15" s="13">
        <f t="shared" si="2"/>
        <v>424320</v>
      </c>
      <c r="E15" s="22">
        <v>27200</v>
      </c>
      <c r="F15" s="14">
        <v>8160</v>
      </c>
      <c r="G15" s="23">
        <v>1</v>
      </c>
      <c r="H15" s="17">
        <v>1</v>
      </c>
      <c r="I15" s="23">
        <v>1</v>
      </c>
      <c r="J15" s="17">
        <v>1.0149999999999999</v>
      </c>
      <c r="K15" s="24">
        <f t="shared" si="3"/>
        <v>4306900</v>
      </c>
    </row>
    <row r="16" spans="1:11" ht="15.6">
      <c r="A16" s="20"/>
      <c r="B16" s="28" t="s">
        <v>20</v>
      </c>
      <c r="C16" s="5">
        <v>4</v>
      </c>
      <c r="D16" s="13">
        <f t="shared" si="2"/>
        <v>424320</v>
      </c>
      <c r="E16" s="22">
        <v>27200</v>
      </c>
      <c r="F16" s="14">
        <v>8160</v>
      </c>
      <c r="G16" s="23">
        <v>1</v>
      </c>
      <c r="H16" s="17">
        <v>1</v>
      </c>
      <c r="I16" s="23">
        <v>1</v>
      </c>
      <c r="J16" s="17">
        <v>1.0149999999999999</v>
      </c>
      <c r="K16" s="24">
        <f t="shared" si="3"/>
        <v>1722800</v>
      </c>
    </row>
    <row r="17" spans="1:11" ht="27.6">
      <c r="A17" s="20"/>
      <c r="B17" s="25" t="s">
        <v>11</v>
      </c>
      <c r="C17" s="5">
        <v>4</v>
      </c>
      <c r="D17" s="13">
        <f t="shared" si="2"/>
        <v>424320</v>
      </c>
      <c r="E17" s="22">
        <v>27200</v>
      </c>
      <c r="F17" s="14">
        <v>8160</v>
      </c>
      <c r="G17" s="23">
        <v>1</v>
      </c>
      <c r="H17" s="17">
        <v>1</v>
      </c>
      <c r="I17" s="23">
        <v>1</v>
      </c>
      <c r="J17" s="17">
        <v>1.0149999999999999</v>
      </c>
      <c r="K17" s="24">
        <f t="shared" si="3"/>
        <v>1722800</v>
      </c>
    </row>
    <row r="18" spans="1:11" ht="27.6">
      <c r="A18" s="20"/>
      <c r="B18" s="27" t="s">
        <v>13</v>
      </c>
      <c r="C18" s="5">
        <v>4</v>
      </c>
      <c r="D18" s="13">
        <f t="shared" si="2"/>
        <v>424320</v>
      </c>
      <c r="E18" s="22">
        <v>27200</v>
      </c>
      <c r="F18" s="14">
        <v>8160</v>
      </c>
      <c r="G18" s="23">
        <v>1</v>
      </c>
      <c r="H18" s="17">
        <v>1</v>
      </c>
      <c r="I18" s="23">
        <v>1</v>
      </c>
      <c r="J18" s="17">
        <v>1.0149999999999999</v>
      </c>
      <c r="K18" s="24">
        <f t="shared" si="3"/>
        <v>1722800</v>
      </c>
    </row>
    <row r="19" spans="1:11" ht="15.6">
      <c r="A19" s="20"/>
      <c r="B19" s="28" t="s">
        <v>25</v>
      </c>
      <c r="C19" s="5">
        <v>5</v>
      </c>
      <c r="D19" s="13">
        <f t="shared" si="2"/>
        <v>424320</v>
      </c>
      <c r="E19" s="22">
        <v>27200</v>
      </c>
      <c r="F19" s="14">
        <v>8160</v>
      </c>
      <c r="G19" s="23">
        <v>1</v>
      </c>
      <c r="H19" s="17">
        <v>1</v>
      </c>
      <c r="I19" s="23">
        <v>1</v>
      </c>
      <c r="J19" s="17">
        <v>1.0149999999999999</v>
      </c>
      <c r="K19" s="24">
        <f t="shared" si="3"/>
        <v>2153500</v>
      </c>
    </row>
    <row r="20" spans="1:11" ht="27.6">
      <c r="A20" s="20"/>
      <c r="B20" s="25" t="s">
        <v>14</v>
      </c>
      <c r="C20" s="5">
        <v>10.33</v>
      </c>
      <c r="D20" s="13">
        <f t="shared" si="2"/>
        <v>424320</v>
      </c>
      <c r="E20" s="22">
        <v>27200</v>
      </c>
      <c r="F20" s="14">
        <v>8160</v>
      </c>
      <c r="G20" s="23">
        <v>1</v>
      </c>
      <c r="H20" s="17">
        <v>1</v>
      </c>
      <c r="I20" s="23">
        <v>1</v>
      </c>
      <c r="J20" s="17">
        <v>1.0149999999999999</v>
      </c>
      <c r="K20" s="24">
        <f t="shared" si="3"/>
        <v>4449000</v>
      </c>
    </row>
    <row r="21" spans="1:11" ht="15.6">
      <c r="A21" s="20"/>
      <c r="B21" s="27" t="s">
        <v>21</v>
      </c>
      <c r="C21" s="5">
        <v>10</v>
      </c>
      <c r="D21" s="13">
        <f t="shared" ref="D21:D24" si="4">SUM(E21:F21)*12</f>
        <v>424320</v>
      </c>
      <c r="E21" s="22">
        <v>27200</v>
      </c>
      <c r="F21" s="14">
        <v>8160</v>
      </c>
      <c r="G21" s="23">
        <v>1</v>
      </c>
      <c r="H21" s="17">
        <v>1</v>
      </c>
      <c r="I21" s="23">
        <v>1</v>
      </c>
      <c r="J21" s="17">
        <v>1.0149999999999999</v>
      </c>
      <c r="K21" s="24">
        <f t="shared" si="3"/>
        <v>4306900</v>
      </c>
    </row>
    <row r="22" spans="1:11" ht="15.6">
      <c r="A22" s="20"/>
      <c r="B22" s="27" t="s">
        <v>22</v>
      </c>
      <c r="C22" s="5">
        <v>27</v>
      </c>
      <c r="D22" s="13">
        <f t="shared" si="4"/>
        <v>424320</v>
      </c>
      <c r="E22" s="22">
        <v>27200</v>
      </c>
      <c r="F22" s="14">
        <v>8160</v>
      </c>
      <c r="G22" s="23">
        <v>1</v>
      </c>
      <c r="H22" s="17">
        <v>1</v>
      </c>
      <c r="I22" s="23">
        <v>1</v>
      </c>
      <c r="J22" s="17">
        <v>1.0149999999999999</v>
      </c>
      <c r="K22" s="24">
        <f t="shared" si="3"/>
        <v>11628500</v>
      </c>
    </row>
    <row r="23" spans="1:11" ht="15.6">
      <c r="A23" s="20"/>
      <c r="B23" s="27" t="s">
        <v>23</v>
      </c>
      <c r="C23" s="5">
        <v>1</v>
      </c>
      <c r="D23" s="13">
        <f t="shared" si="4"/>
        <v>424320</v>
      </c>
      <c r="E23" s="22">
        <v>27200</v>
      </c>
      <c r="F23" s="14">
        <v>8160</v>
      </c>
      <c r="G23" s="23">
        <v>1</v>
      </c>
      <c r="H23" s="17">
        <v>1</v>
      </c>
      <c r="I23" s="23">
        <v>1</v>
      </c>
      <c r="J23" s="17">
        <v>1.0149999999999999</v>
      </c>
      <c r="K23" s="24">
        <f t="shared" si="3"/>
        <v>430700</v>
      </c>
    </row>
    <row r="24" spans="1:11" ht="15.6">
      <c r="A24" s="20"/>
      <c r="B24" s="27" t="s">
        <v>24</v>
      </c>
      <c r="C24" s="3">
        <v>3</v>
      </c>
      <c r="D24" s="13">
        <f t="shared" si="4"/>
        <v>424320</v>
      </c>
      <c r="E24" s="22">
        <v>27200</v>
      </c>
      <c r="F24" s="14">
        <v>8160</v>
      </c>
      <c r="G24" s="23">
        <v>1</v>
      </c>
      <c r="H24" s="17">
        <v>1</v>
      </c>
      <c r="I24" s="23">
        <v>1</v>
      </c>
      <c r="J24" s="17">
        <v>1.0149999999999999</v>
      </c>
      <c r="K24" s="24">
        <f t="shared" si="3"/>
        <v>1292100</v>
      </c>
    </row>
    <row r="25" spans="1:11" ht="15.6">
      <c r="A25" s="19"/>
      <c r="B25" s="4" t="s">
        <v>0</v>
      </c>
      <c r="C25" s="6">
        <f>C13+C6</f>
        <v>220.32999999999998</v>
      </c>
      <c r="D25" s="13"/>
      <c r="E25" s="15"/>
      <c r="F25" s="15"/>
      <c r="G25" s="15"/>
      <c r="H25" s="15"/>
      <c r="I25" s="15"/>
      <c r="J25" s="15"/>
      <c r="K25" s="16">
        <f>K13+K6</f>
        <v>94893500</v>
      </c>
    </row>
    <row r="26" spans="1:11">
      <c r="B26" s="7"/>
      <c r="C26" s="8"/>
      <c r="D26" s="8"/>
      <c r="E26" s="8"/>
      <c r="F26" s="7"/>
      <c r="G26" s="7"/>
      <c r="H26" s="7"/>
      <c r="I26" s="7"/>
      <c r="J26" s="7"/>
      <c r="K26" s="21"/>
    </row>
    <row r="27" spans="1:11">
      <c r="B27" s="7"/>
      <c r="C27" s="7"/>
      <c r="D27" s="9"/>
      <c r="E27" s="9"/>
      <c r="F27" s="7"/>
      <c r="G27" s="7"/>
      <c r="H27" s="7"/>
      <c r="I27" s="7"/>
      <c r="J27" s="7"/>
      <c r="K27" s="10"/>
    </row>
    <row r="28" spans="1:11">
      <c r="B28" s="7"/>
      <c r="C28" s="7"/>
      <c r="D28" s="9"/>
      <c r="E28" s="9"/>
      <c r="F28" s="7"/>
      <c r="G28" s="7"/>
      <c r="H28" s="7"/>
      <c r="I28" s="7"/>
      <c r="J28" s="7"/>
      <c r="K28" s="10"/>
    </row>
    <row r="29" spans="1:11">
      <c r="B29" s="7"/>
      <c r="C29" s="7"/>
      <c r="D29" s="9"/>
      <c r="E29" s="9"/>
      <c r="F29" s="7"/>
      <c r="G29" s="7"/>
      <c r="H29" s="7"/>
      <c r="I29" s="7"/>
      <c r="J29" s="7"/>
      <c r="K29" s="10"/>
    </row>
    <row r="30" spans="1:11">
      <c r="B30" s="7"/>
      <c r="C30" s="7"/>
      <c r="D30" s="9"/>
      <c r="E30" s="9"/>
      <c r="F30" s="7">
        <f>E24*0.3</f>
        <v>8160</v>
      </c>
      <c r="G30" s="7"/>
      <c r="H30" s="7"/>
      <c r="I30" s="7"/>
      <c r="J30" s="7"/>
      <c r="K30" s="10"/>
    </row>
    <row r="31" spans="1:11">
      <c r="B31" s="7"/>
      <c r="C31" s="7"/>
      <c r="D31" s="9"/>
      <c r="E31" s="9"/>
      <c r="F31" s="7"/>
      <c r="G31" s="7"/>
      <c r="H31" s="7"/>
      <c r="I31" s="7"/>
      <c r="J31" s="7"/>
      <c r="K31" s="10"/>
    </row>
    <row r="32" spans="1:11">
      <c r="B32" s="7"/>
      <c r="C32" s="7"/>
      <c r="D32" s="9"/>
      <c r="E32" s="9"/>
      <c r="F32" s="7"/>
      <c r="G32" s="7"/>
      <c r="H32" s="7"/>
      <c r="I32" s="7"/>
      <c r="J32" s="7"/>
      <c r="K32" s="10"/>
    </row>
    <row r="33" spans="2:11">
      <c r="B33" s="7"/>
      <c r="C33" s="7"/>
      <c r="D33" s="9"/>
      <c r="E33" s="9"/>
      <c r="F33" s="7"/>
      <c r="G33" s="7"/>
      <c r="H33" s="7"/>
      <c r="I33" s="7"/>
      <c r="J33" s="7"/>
      <c r="K33" s="10"/>
    </row>
    <row r="34" spans="2:11">
      <c r="B34" s="7"/>
      <c r="C34" s="7"/>
      <c r="D34" s="9"/>
      <c r="E34" s="9"/>
      <c r="F34" s="7"/>
      <c r="G34" s="7"/>
      <c r="H34" s="7"/>
      <c r="I34" s="7"/>
      <c r="J34" s="7"/>
      <c r="K34" s="10"/>
    </row>
    <row r="35" spans="2:11">
      <c r="B35" s="7"/>
      <c r="C35" s="7"/>
      <c r="D35" s="9"/>
      <c r="E35" s="9"/>
      <c r="F35" s="7"/>
      <c r="G35" s="7"/>
      <c r="H35" s="7"/>
      <c r="I35" s="7"/>
      <c r="J35" s="7"/>
      <c r="K35" s="10"/>
    </row>
    <row r="36" spans="2:11">
      <c r="B36" s="7"/>
      <c r="C36" s="7"/>
      <c r="D36" s="9"/>
      <c r="E36" s="9"/>
      <c r="F36" s="7"/>
      <c r="G36" s="7"/>
      <c r="H36" s="7"/>
      <c r="I36" s="7"/>
      <c r="J36" s="7"/>
      <c r="K36" s="10"/>
    </row>
    <row r="37" spans="2:11">
      <c r="B37" s="7"/>
      <c r="C37" s="7"/>
      <c r="D37" s="9"/>
      <c r="E37" s="9"/>
      <c r="F37" s="7"/>
      <c r="G37" s="7"/>
      <c r="H37" s="7"/>
      <c r="I37" s="7"/>
      <c r="J37" s="7"/>
      <c r="K37" s="10"/>
    </row>
    <row r="38" spans="2:11">
      <c r="B38" s="7"/>
      <c r="C38" s="7"/>
      <c r="D38" s="9"/>
      <c r="E38" s="9"/>
      <c r="F38" s="7"/>
      <c r="G38" s="7"/>
      <c r="H38" s="7"/>
      <c r="I38" s="7"/>
      <c r="J38" s="7"/>
      <c r="K38" s="10"/>
    </row>
    <row r="39" spans="2:11">
      <c r="B39" s="7"/>
      <c r="C39" s="7"/>
      <c r="D39" s="9"/>
      <c r="E39" s="9"/>
      <c r="F39" s="7"/>
      <c r="G39" s="7"/>
      <c r="H39" s="7"/>
      <c r="I39" s="7"/>
      <c r="J39" s="7"/>
      <c r="K39" s="10"/>
    </row>
    <row r="40" spans="2:11">
      <c r="B40" s="7"/>
      <c r="C40" s="7"/>
      <c r="D40" s="9"/>
      <c r="E40" s="9"/>
      <c r="F40" s="7"/>
      <c r="G40" s="7"/>
      <c r="H40" s="7"/>
      <c r="I40" s="7"/>
      <c r="J40" s="7"/>
      <c r="K40" s="10"/>
    </row>
    <row r="41" spans="2:11">
      <c r="B41" s="7"/>
      <c r="C41" s="7"/>
      <c r="D41" s="7"/>
      <c r="E41" s="7"/>
      <c r="F41" s="7"/>
      <c r="G41" s="7"/>
      <c r="H41" s="7"/>
      <c r="I41" s="7"/>
      <c r="J41" s="7"/>
      <c r="K41" s="11"/>
    </row>
    <row r="42" spans="2:11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>
      <c r="B44" s="7"/>
      <c r="C44" s="7"/>
      <c r="D44" s="7"/>
      <c r="E44" s="7"/>
      <c r="F44" s="7"/>
      <c r="G44" s="7"/>
      <c r="H44" s="7"/>
      <c r="I44" s="7"/>
      <c r="J44" s="7"/>
      <c r="K44" s="7"/>
    </row>
  </sheetData>
  <mergeCells count="9">
    <mergeCell ref="G4:I4"/>
    <mergeCell ref="B1:K2"/>
    <mergeCell ref="A4:A5"/>
    <mergeCell ref="B4:B5"/>
    <mergeCell ref="C4:C5"/>
    <mergeCell ref="D4:D5"/>
    <mergeCell ref="E4:F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C7" workbookViewId="0">
      <selection activeCell="J17" sqref="J17"/>
    </sheetView>
  </sheetViews>
  <sheetFormatPr defaultColWidth="9.109375" defaultRowHeight="13.2"/>
  <cols>
    <col min="1" max="1" width="4.6640625" style="7" customWidth="1"/>
    <col min="2" max="2" width="45" style="1" customWidth="1"/>
    <col min="3" max="3" width="18" style="1" customWidth="1"/>
    <col min="4" max="4" width="33.44140625" style="1" customWidth="1"/>
    <col min="5" max="5" width="17.109375" style="1" customWidth="1"/>
    <col min="6" max="6" width="26.6640625" style="1" customWidth="1"/>
    <col min="7" max="8" width="15.5546875" style="1" customWidth="1"/>
    <col min="9" max="10" width="19.33203125" style="1" customWidth="1"/>
    <col min="11" max="11" width="18.88671875" style="1" customWidth="1"/>
    <col min="12" max="12" width="25.88671875" style="1" customWidth="1"/>
    <col min="13" max="13" width="20.88671875" style="1" customWidth="1"/>
    <col min="14" max="16384" width="9.109375" style="1"/>
  </cols>
  <sheetData>
    <row r="1" spans="1:12" ht="12.75" customHeight="1">
      <c r="B1" s="44" t="s">
        <v>36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38.25" customHeight="1">
      <c r="A2" s="18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2" customFormat="1" ht="47.4" customHeight="1">
      <c r="A4" s="45"/>
      <c r="B4" s="46" t="s">
        <v>1</v>
      </c>
      <c r="C4" s="46" t="s">
        <v>8</v>
      </c>
      <c r="D4" s="46" t="s">
        <v>2</v>
      </c>
      <c r="E4" s="48" t="s">
        <v>3</v>
      </c>
      <c r="F4" s="49"/>
      <c r="G4" s="42" t="s">
        <v>33</v>
      </c>
      <c r="H4" s="50"/>
      <c r="I4" s="50"/>
      <c r="J4" s="43"/>
      <c r="K4" s="46" t="s">
        <v>6</v>
      </c>
      <c r="L4" s="46" t="s">
        <v>7</v>
      </c>
    </row>
    <row r="5" spans="1:12" s="12" customFormat="1" ht="159.75" customHeight="1">
      <c r="A5" s="45"/>
      <c r="B5" s="47"/>
      <c r="C5" s="47"/>
      <c r="D5" s="47"/>
      <c r="E5" s="41" t="s">
        <v>4</v>
      </c>
      <c r="F5" s="40" t="s">
        <v>5</v>
      </c>
      <c r="G5" s="40" t="s">
        <v>31</v>
      </c>
      <c r="H5" s="40" t="s">
        <v>35</v>
      </c>
      <c r="I5" s="40" t="s">
        <v>34</v>
      </c>
      <c r="J5" s="40" t="s">
        <v>37</v>
      </c>
      <c r="K5" s="47"/>
      <c r="L5" s="47"/>
    </row>
    <row r="6" spans="1:12" s="33" customFormat="1" ht="27" customHeight="1">
      <c r="A6" s="30"/>
      <c r="B6" s="31" t="s">
        <v>26</v>
      </c>
      <c r="C6" s="32">
        <f>SUM(C7:C12)</f>
        <v>116.42</v>
      </c>
      <c r="D6" s="32"/>
      <c r="E6" s="32"/>
      <c r="F6" s="32"/>
      <c r="G6" s="32"/>
      <c r="H6" s="32"/>
      <c r="I6" s="29"/>
      <c r="J6" s="29"/>
      <c r="K6" s="34"/>
      <c r="L6" s="34">
        <f>SUM(L7:L12)</f>
        <v>50140500</v>
      </c>
    </row>
    <row r="7" spans="1:12" ht="15.6">
      <c r="A7" s="20"/>
      <c r="B7" s="26" t="s">
        <v>15</v>
      </c>
      <c r="C7" s="5">
        <v>6</v>
      </c>
      <c r="D7" s="13">
        <f>SUM(E7:F7)*12</f>
        <v>424320</v>
      </c>
      <c r="E7" s="22">
        <v>27200</v>
      </c>
      <c r="F7" s="14">
        <v>8160</v>
      </c>
      <c r="G7" s="23">
        <v>1</v>
      </c>
      <c r="H7" s="17">
        <v>1</v>
      </c>
      <c r="I7" s="23">
        <v>1</v>
      </c>
      <c r="J7" s="23">
        <v>1</v>
      </c>
      <c r="K7" s="17">
        <v>1.0149999999999999</v>
      </c>
      <c r="L7" s="24">
        <f>ROUNDUP(C7*D7*K7*G7*H7*I7/100,0)*100</f>
        <v>2584200</v>
      </c>
    </row>
    <row r="8" spans="1:12" ht="15.6">
      <c r="A8" s="20"/>
      <c r="B8" s="26" t="s">
        <v>19</v>
      </c>
      <c r="C8" s="5">
        <v>2</v>
      </c>
      <c r="D8" s="13">
        <f>SUM(E8:F8)*12</f>
        <v>424320</v>
      </c>
      <c r="E8" s="22">
        <v>27200</v>
      </c>
      <c r="F8" s="14">
        <v>8160</v>
      </c>
      <c r="G8" s="23">
        <v>1</v>
      </c>
      <c r="H8" s="17">
        <v>1</v>
      </c>
      <c r="I8" s="23">
        <v>1</v>
      </c>
      <c r="J8" s="23">
        <v>1</v>
      </c>
      <c r="K8" s="17">
        <v>1.0149999999999999</v>
      </c>
      <c r="L8" s="24">
        <f t="shared" ref="L8:L12" si="0">ROUNDUP(C8*D8*K8*G8*H8*I8/100,0)*100</f>
        <v>861400</v>
      </c>
    </row>
    <row r="9" spans="1:12" ht="15.6">
      <c r="A9" s="20"/>
      <c r="B9" s="26" t="s">
        <v>16</v>
      </c>
      <c r="C9" s="5">
        <v>0</v>
      </c>
      <c r="D9" s="13">
        <f>SUM(E9:F9)*12</f>
        <v>424320</v>
      </c>
      <c r="E9" s="22">
        <v>27200</v>
      </c>
      <c r="F9" s="14">
        <v>8160</v>
      </c>
      <c r="G9" s="23">
        <v>1</v>
      </c>
      <c r="H9" s="17">
        <v>1</v>
      </c>
      <c r="I9" s="23">
        <v>1</v>
      </c>
      <c r="J9" s="23">
        <v>1</v>
      </c>
      <c r="K9" s="17">
        <v>1.0149999999999999</v>
      </c>
      <c r="L9" s="24">
        <f t="shared" si="0"/>
        <v>0</v>
      </c>
    </row>
    <row r="10" spans="1:12" ht="15.6">
      <c r="A10" s="20"/>
      <c r="B10" s="26" t="s">
        <v>12</v>
      </c>
      <c r="C10" s="5">
        <v>102</v>
      </c>
      <c r="D10" s="13">
        <f t="shared" ref="D10" si="1">SUM(E10:F10)*12</f>
        <v>424320</v>
      </c>
      <c r="E10" s="22">
        <v>27200</v>
      </c>
      <c r="F10" s="14">
        <v>8160</v>
      </c>
      <c r="G10" s="23">
        <v>1</v>
      </c>
      <c r="H10" s="17">
        <v>1</v>
      </c>
      <c r="I10" s="23">
        <v>1</v>
      </c>
      <c r="J10" s="23">
        <v>1</v>
      </c>
      <c r="K10" s="17">
        <v>1.0149999999999999</v>
      </c>
      <c r="L10" s="24">
        <f t="shared" si="0"/>
        <v>43929900</v>
      </c>
    </row>
    <row r="11" spans="1:12" ht="15.6">
      <c r="A11" s="20"/>
      <c r="B11" s="26" t="s">
        <v>17</v>
      </c>
      <c r="C11" s="5">
        <v>0</v>
      </c>
      <c r="D11" s="13">
        <f>SUM(E11:F11)*12</f>
        <v>424320</v>
      </c>
      <c r="E11" s="22">
        <v>27200</v>
      </c>
      <c r="F11" s="14">
        <v>8160</v>
      </c>
      <c r="G11" s="23">
        <v>1</v>
      </c>
      <c r="H11" s="17">
        <v>1</v>
      </c>
      <c r="I11" s="23">
        <v>1</v>
      </c>
      <c r="J11" s="23">
        <v>1</v>
      </c>
      <c r="K11" s="17">
        <v>1.0149999999999999</v>
      </c>
      <c r="L11" s="24">
        <f t="shared" si="0"/>
        <v>0</v>
      </c>
    </row>
    <row r="12" spans="1:12" ht="15.6">
      <c r="A12" s="20"/>
      <c r="B12" s="26" t="s">
        <v>18</v>
      </c>
      <c r="C12" s="5">
        <v>6.42</v>
      </c>
      <c r="D12" s="13">
        <f>SUM(E12:F12)*12</f>
        <v>424320</v>
      </c>
      <c r="E12" s="22">
        <v>27200</v>
      </c>
      <c r="F12" s="14">
        <v>8160</v>
      </c>
      <c r="G12" s="23">
        <v>1</v>
      </c>
      <c r="H12" s="17">
        <v>1</v>
      </c>
      <c r="I12" s="23">
        <v>1</v>
      </c>
      <c r="J12" s="23">
        <v>1</v>
      </c>
      <c r="K12" s="17">
        <v>1.0149999999999999</v>
      </c>
      <c r="L12" s="24">
        <f t="shared" si="0"/>
        <v>2765000</v>
      </c>
    </row>
    <row r="13" spans="1:12" s="33" customFormat="1" ht="30" customHeight="1">
      <c r="A13" s="30"/>
      <c r="B13" s="31" t="s">
        <v>27</v>
      </c>
      <c r="C13" s="32">
        <f>SUM(C14:C24)</f>
        <v>108.67</v>
      </c>
      <c r="D13" s="32"/>
      <c r="E13" s="32"/>
      <c r="F13" s="32"/>
      <c r="G13" s="32"/>
      <c r="H13" s="23"/>
      <c r="I13" s="23"/>
      <c r="J13" s="23"/>
      <c r="K13" s="34"/>
      <c r="L13" s="34">
        <f>SUM(L14:L24)</f>
        <v>46803100</v>
      </c>
    </row>
    <row r="14" spans="1:12" ht="27.6">
      <c r="A14" s="20"/>
      <c r="B14" s="25" t="s">
        <v>9</v>
      </c>
      <c r="C14" s="5">
        <v>29</v>
      </c>
      <c r="D14" s="13">
        <f t="shared" ref="D14:D20" si="2">SUM(E14:F14)*12</f>
        <v>424320</v>
      </c>
      <c r="E14" s="22">
        <v>27200</v>
      </c>
      <c r="F14" s="14">
        <v>8160</v>
      </c>
      <c r="G14" s="23">
        <v>1</v>
      </c>
      <c r="H14" s="17">
        <v>1</v>
      </c>
      <c r="I14" s="23">
        <v>1</v>
      </c>
      <c r="J14" s="23">
        <v>1</v>
      </c>
      <c r="K14" s="17">
        <v>1.0149999999999999</v>
      </c>
      <c r="L14" s="24">
        <f t="shared" ref="L14:L24" si="3">ROUNDUP(C14*D14*K14*G14*H14*I14/100,0)*100</f>
        <v>12489900</v>
      </c>
    </row>
    <row r="15" spans="1:12" ht="27.6">
      <c r="A15" s="20"/>
      <c r="B15" s="25" t="s">
        <v>10</v>
      </c>
      <c r="C15" s="5">
        <v>10</v>
      </c>
      <c r="D15" s="13">
        <f t="shared" si="2"/>
        <v>424320</v>
      </c>
      <c r="E15" s="22">
        <v>27200</v>
      </c>
      <c r="F15" s="14">
        <v>8160</v>
      </c>
      <c r="G15" s="23">
        <v>1</v>
      </c>
      <c r="H15" s="17">
        <v>1</v>
      </c>
      <c r="I15" s="23">
        <v>1</v>
      </c>
      <c r="J15" s="23">
        <v>1</v>
      </c>
      <c r="K15" s="17">
        <v>1.0149999999999999</v>
      </c>
      <c r="L15" s="24">
        <f t="shared" si="3"/>
        <v>4306900</v>
      </c>
    </row>
    <row r="16" spans="1:12" ht="15.6">
      <c r="A16" s="20"/>
      <c r="B16" s="28" t="s">
        <v>20</v>
      </c>
      <c r="C16" s="5">
        <v>4</v>
      </c>
      <c r="D16" s="13">
        <f t="shared" si="2"/>
        <v>424320</v>
      </c>
      <c r="E16" s="22">
        <v>27200</v>
      </c>
      <c r="F16" s="14">
        <v>8160</v>
      </c>
      <c r="G16" s="23">
        <v>1</v>
      </c>
      <c r="H16" s="17">
        <v>1</v>
      </c>
      <c r="I16" s="23">
        <v>1</v>
      </c>
      <c r="J16" s="23">
        <v>1</v>
      </c>
      <c r="K16" s="17">
        <v>1.0149999999999999</v>
      </c>
      <c r="L16" s="24">
        <f t="shared" si="3"/>
        <v>1722800</v>
      </c>
    </row>
    <row r="17" spans="1:12" ht="27.6">
      <c r="A17" s="20"/>
      <c r="B17" s="25" t="s">
        <v>11</v>
      </c>
      <c r="C17" s="5">
        <v>4</v>
      </c>
      <c r="D17" s="13">
        <f t="shared" si="2"/>
        <v>424320</v>
      </c>
      <c r="E17" s="22">
        <v>27200</v>
      </c>
      <c r="F17" s="14">
        <v>8160</v>
      </c>
      <c r="G17" s="23">
        <v>1</v>
      </c>
      <c r="H17" s="17">
        <v>1</v>
      </c>
      <c r="I17" s="23">
        <v>1</v>
      </c>
      <c r="J17" s="23">
        <v>1</v>
      </c>
      <c r="K17" s="17">
        <v>1.0149999999999999</v>
      </c>
      <c r="L17" s="24">
        <f t="shared" si="3"/>
        <v>1722800</v>
      </c>
    </row>
    <row r="18" spans="1:12" ht="27.6">
      <c r="A18" s="20"/>
      <c r="B18" s="27" t="s">
        <v>13</v>
      </c>
      <c r="C18" s="5">
        <v>4</v>
      </c>
      <c r="D18" s="13">
        <f t="shared" si="2"/>
        <v>424320</v>
      </c>
      <c r="E18" s="22">
        <v>27200</v>
      </c>
      <c r="F18" s="14">
        <v>8160</v>
      </c>
      <c r="G18" s="23">
        <v>1</v>
      </c>
      <c r="H18" s="17">
        <v>1</v>
      </c>
      <c r="I18" s="23">
        <v>1</v>
      </c>
      <c r="J18" s="23">
        <v>1</v>
      </c>
      <c r="K18" s="17">
        <v>1.0149999999999999</v>
      </c>
      <c r="L18" s="24">
        <f t="shared" si="3"/>
        <v>1722800</v>
      </c>
    </row>
    <row r="19" spans="1:12" ht="15.6">
      <c r="A19" s="20"/>
      <c r="B19" s="28" t="s">
        <v>25</v>
      </c>
      <c r="C19" s="5">
        <v>5</v>
      </c>
      <c r="D19" s="13">
        <f t="shared" si="2"/>
        <v>424320</v>
      </c>
      <c r="E19" s="22">
        <v>27200</v>
      </c>
      <c r="F19" s="14">
        <v>8160</v>
      </c>
      <c r="G19" s="23">
        <v>1</v>
      </c>
      <c r="H19" s="17">
        <v>1</v>
      </c>
      <c r="I19" s="23">
        <v>1</v>
      </c>
      <c r="J19" s="23">
        <v>1</v>
      </c>
      <c r="K19" s="17">
        <v>1.0149999999999999</v>
      </c>
      <c r="L19" s="24">
        <f t="shared" si="3"/>
        <v>2153500</v>
      </c>
    </row>
    <row r="20" spans="1:12" ht="27.6">
      <c r="A20" s="20"/>
      <c r="B20" s="25" t="s">
        <v>14</v>
      </c>
      <c r="C20" s="5">
        <v>10.67</v>
      </c>
      <c r="D20" s="13">
        <f t="shared" si="2"/>
        <v>424320</v>
      </c>
      <c r="E20" s="22">
        <v>27200</v>
      </c>
      <c r="F20" s="14">
        <v>8160</v>
      </c>
      <c r="G20" s="23">
        <v>1</v>
      </c>
      <c r="H20" s="17">
        <v>1</v>
      </c>
      <c r="I20" s="23">
        <v>1</v>
      </c>
      <c r="J20" s="23">
        <v>1</v>
      </c>
      <c r="K20" s="17">
        <v>1.0149999999999999</v>
      </c>
      <c r="L20" s="24">
        <f t="shared" si="3"/>
        <v>4595500</v>
      </c>
    </row>
    <row r="21" spans="1:12" ht="15.6">
      <c r="A21" s="20"/>
      <c r="B21" s="27" t="s">
        <v>21</v>
      </c>
      <c r="C21" s="5">
        <v>10</v>
      </c>
      <c r="D21" s="13">
        <f t="shared" ref="D21:D24" si="4">SUM(E21:F21)*12</f>
        <v>424320</v>
      </c>
      <c r="E21" s="22">
        <v>27200</v>
      </c>
      <c r="F21" s="14">
        <v>8160</v>
      </c>
      <c r="G21" s="23">
        <v>1</v>
      </c>
      <c r="H21" s="17">
        <v>1</v>
      </c>
      <c r="I21" s="23">
        <v>1</v>
      </c>
      <c r="J21" s="23">
        <v>1</v>
      </c>
      <c r="K21" s="17">
        <v>1.0149999999999999</v>
      </c>
      <c r="L21" s="24">
        <f t="shared" si="3"/>
        <v>4306900</v>
      </c>
    </row>
    <row r="22" spans="1:12" ht="15.6">
      <c r="A22" s="20"/>
      <c r="B22" s="27" t="s">
        <v>22</v>
      </c>
      <c r="C22" s="5">
        <v>28</v>
      </c>
      <c r="D22" s="13">
        <f t="shared" si="4"/>
        <v>424320</v>
      </c>
      <c r="E22" s="22">
        <v>27200</v>
      </c>
      <c r="F22" s="14">
        <v>8160</v>
      </c>
      <c r="G22" s="23">
        <v>1</v>
      </c>
      <c r="H22" s="17">
        <v>1</v>
      </c>
      <c r="I22" s="23">
        <v>1</v>
      </c>
      <c r="J22" s="23">
        <v>1</v>
      </c>
      <c r="K22" s="17">
        <v>1.0149999999999999</v>
      </c>
      <c r="L22" s="24">
        <f t="shared" si="3"/>
        <v>12059200</v>
      </c>
    </row>
    <row r="23" spans="1:12" ht="15.6">
      <c r="A23" s="20"/>
      <c r="B23" s="27" t="s">
        <v>23</v>
      </c>
      <c r="C23" s="5">
        <v>1</v>
      </c>
      <c r="D23" s="13">
        <f t="shared" si="4"/>
        <v>424320</v>
      </c>
      <c r="E23" s="22">
        <v>27200</v>
      </c>
      <c r="F23" s="14">
        <v>8160</v>
      </c>
      <c r="G23" s="23">
        <v>1</v>
      </c>
      <c r="H23" s="17">
        <v>1</v>
      </c>
      <c r="I23" s="23">
        <v>1</v>
      </c>
      <c r="J23" s="23">
        <v>1</v>
      </c>
      <c r="K23" s="17">
        <v>1.0149999999999999</v>
      </c>
      <c r="L23" s="24">
        <f t="shared" si="3"/>
        <v>430700</v>
      </c>
    </row>
    <row r="24" spans="1:12" ht="15.6">
      <c r="A24" s="20"/>
      <c r="B24" s="27" t="s">
        <v>24</v>
      </c>
      <c r="C24" s="3">
        <v>3</v>
      </c>
      <c r="D24" s="13">
        <f t="shared" si="4"/>
        <v>424320</v>
      </c>
      <c r="E24" s="22">
        <v>27200</v>
      </c>
      <c r="F24" s="14">
        <v>8160</v>
      </c>
      <c r="G24" s="23">
        <v>1</v>
      </c>
      <c r="H24" s="17">
        <v>1</v>
      </c>
      <c r="I24" s="23">
        <v>1</v>
      </c>
      <c r="J24" s="23">
        <v>1</v>
      </c>
      <c r="K24" s="17">
        <v>1.0149999999999999</v>
      </c>
      <c r="L24" s="24">
        <f t="shared" si="3"/>
        <v>1292100</v>
      </c>
    </row>
    <row r="25" spans="1:12" ht="15.6">
      <c r="A25" s="19"/>
      <c r="B25" s="4" t="s">
        <v>0</v>
      </c>
      <c r="C25" s="6">
        <f>C13+C6</f>
        <v>225.09</v>
      </c>
      <c r="D25" s="13"/>
      <c r="E25" s="15"/>
      <c r="F25" s="15"/>
      <c r="G25" s="15"/>
      <c r="H25" s="15"/>
      <c r="I25" s="15"/>
      <c r="J25" s="15">
        <f>J13+J6</f>
        <v>0</v>
      </c>
      <c r="K25" s="15"/>
      <c r="L25" s="16">
        <f>L13+L6</f>
        <v>96943600</v>
      </c>
    </row>
    <row r="26" spans="1:12">
      <c r="B26" s="7"/>
      <c r="C26" s="8"/>
      <c r="D26" s="8"/>
      <c r="E26" s="8"/>
      <c r="F26" s="7"/>
      <c r="G26" s="7"/>
      <c r="H26" s="7"/>
      <c r="I26" s="7"/>
      <c r="J26" s="7"/>
      <c r="K26" s="7"/>
      <c r="L26" s="21"/>
    </row>
    <row r="27" spans="1:12">
      <c r="B27" s="7"/>
      <c r="C27" s="7"/>
      <c r="D27" s="9"/>
      <c r="E27" s="9"/>
      <c r="F27" s="7"/>
      <c r="G27" s="7"/>
      <c r="H27" s="7"/>
      <c r="I27" s="7"/>
      <c r="J27" s="7"/>
      <c r="K27" s="7"/>
      <c r="L27" s="10"/>
    </row>
    <row r="28" spans="1:12">
      <c r="B28" s="7"/>
      <c r="C28" s="7"/>
      <c r="D28" s="9"/>
      <c r="E28" s="9"/>
      <c r="F28" s="7"/>
      <c r="G28" s="7"/>
      <c r="H28" s="7"/>
      <c r="I28" s="7"/>
      <c r="J28" s="7"/>
      <c r="K28" s="7"/>
      <c r="L28" s="10"/>
    </row>
    <row r="29" spans="1:12">
      <c r="B29" s="7"/>
      <c r="C29" s="7"/>
      <c r="D29" s="9"/>
      <c r="E29" s="9"/>
      <c r="F29" s="7"/>
      <c r="G29" s="7"/>
      <c r="H29" s="7"/>
      <c r="I29" s="7"/>
      <c r="J29" s="7"/>
      <c r="K29" s="7"/>
      <c r="L29" s="10"/>
    </row>
    <row r="30" spans="1:12">
      <c r="B30" s="7"/>
      <c r="C30" s="7"/>
      <c r="D30" s="9"/>
      <c r="E30" s="9"/>
      <c r="F30" s="7"/>
      <c r="G30" s="7"/>
      <c r="H30" s="7"/>
      <c r="I30" s="7"/>
      <c r="J30" s="7"/>
      <c r="K30" s="7"/>
      <c r="L30" s="10"/>
    </row>
    <row r="31" spans="1:12">
      <c r="B31" s="7"/>
      <c r="C31" s="7"/>
      <c r="D31" s="9"/>
      <c r="E31" s="9"/>
      <c r="F31" s="7"/>
      <c r="G31" s="7"/>
      <c r="H31" s="7"/>
      <c r="I31" s="7"/>
      <c r="J31" s="7"/>
      <c r="K31" s="7"/>
      <c r="L31" s="10"/>
    </row>
    <row r="32" spans="1:12">
      <c r="B32" s="7"/>
      <c r="C32" s="7"/>
      <c r="D32" s="9"/>
      <c r="E32" s="9"/>
      <c r="F32" s="7"/>
      <c r="G32" s="7"/>
      <c r="H32" s="7"/>
      <c r="I32" s="7"/>
      <c r="J32" s="7"/>
      <c r="K32" s="7"/>
      <c r="L32" s="10"/>
    </row>
    <row r="33" spans="2:12">
      <c r="B33" s="7"/>
      <c r="C33" s="7"/>
      <c r="D33" s="9"/>
      <c r="E33" s="9"/>
      <c r="F33" s="7"/>
      <c r="G33" s="7"/>
      <c r="H33" s="7"/>
      <c r="I33" s="7"/>
      <c r="J33" s="7"/>
      <c r="K33" s="7"/>
      <c r="L33" s="10"/>
    </row>
    <row r="34" spans="2:12">
      <c r="B34" s="7"/>
      <c r="C34" s="7"/>
      <c r="D34" s="9"/>
      <c r="E34" s="9"/>
      <c r="F34" s="7"/>
      <c r="G34" s="7"/>
      <c r="H34" s="7"/>
      <c r="I34" s="7"/>
      <c r="J34" s="7"/>
      <c r="K34" s="7"/>
      <c r="L34" s="10"/>
    </row>
    <row r="35" spans="2:12">
      <c r="B35" s="7"/>
      <c r="C35" s="7"/>
      <c r="D35" s="9"/>
      <c r="E35" s="9"/>
      <c r="F35" s="7"/>
      <c r="G35" s="7"/>
      <c r="H35" s="7"/>
      <c r="I35" s="7"/>
      <c r="J35" s="7"/>
      <c r="K35" s="7"/>
      <c r="L35" s="10"/>
    </row>
    <row r="36" spans="2:12">
      <c r="B36" s="7"/>
      <c r="C36" s="7"/>
      <c r="D36" s="9"/>
      <c r="E36" s="9"/>
      <c r="F36" s="7"/>
      <c r="G36" s="7"/>
      <c r="H36" s="7"/>
      <c r="I36" s="7"/>
      <c r="J36" s="7"/>
      <c r="K36" s="7"/>
      <c r="L36" s="10"/>
    </row>
    <row r="37" spans="2:12">
      <c r="B37" s="7"/>
      <c r="C37" s="7"/>
      <c r="D37" s="9"/>
      <c r="E37" s="9"/>
      <c r="F37" s="7"/>
      <c r="G37" s="7"/>
      <c r="H37" s="7"/>
      <c r="I37" s="7"/>
      <c r="J37" s="7"/>
      <c r="K37" s="7"/>
      <c r="L37" s="10"/>
    </row>
    <row r="38" spans="2:12">
      <c r="B38" s="7"/>
      <c r="C38" s="7"/>
      <c r="D38" s="9"/>
      <c r="E38" s="9"/>
      <c r="F38" s="7"/>
      <c r="G38" s="7"/>
      <c r="H38" s="7"/>
      <c r="I38" s="7"/>
      <c r="J38" s="7"/>
      <c r="K38" s="7"/>
      <c r="L38" s="10"/>
    </row>
    <row r="39" spans="2:12">
      <c r="B39" s="7"/>
      <c r="C39" s="7"/>
      <c r="D39" s="9"/>
      <c r="E39" s="9"/>
      <c r="F39" s="7"/>
      <c r="G39" s="7"/>
      <c r="H39" s="7"/>
      <c r="I39" s="7"/>
      <c r="J39" s="7"/>
      <c r="K39" s="7"/>
      <c r="L39" s="10"/>
    </row>
    <row r="40" spans="2:12">
      <c r="B40" s="7"/>
      <c r="C40" s="7"/>
      <c r="D40" s="9"/>
      <c r="E40" s="9"/>
      <c r="F40" s="7"/>
      <c r="G40" s="7"/>
      <c r="H40" s="7"/>
      <c r="I40" s="7"/>
      <c r="J40" s="7"/>
      <c r="K40" s="7"/>
      <c r="L40" s="10"/>
    </row>
    <row r="41" spans="2:12">
      <c r="B41" s="7"/>
      <c r="C41" s="7"/>
      <c r="D41" s="7"/>
      <c r="E41" s="7"/>
      <c r="F41" s="7"/>
      <c r="G41" s="7"/>
      <c r="H41" s="7"/>
      <c r="I41" s="7"/>
      <c r="J41" s="7"/>
      <c r="K41" s="7"/>
      <c r="L41" s="11"/>
    </row>
    <row r="42" spans="2:1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2:1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2:1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</sheetData>
  <mergeCells count="9">
    <mergeCell ref="G4:J4"/>
    <mergeCell ref="B1:L2"/>
    <mergeCell ref="A4:A5"/>
    <mergeCell ref="B4:B5"/>
    <mergeCell ref="C4:C5"/>
    <mergeCell ref="D4:D5"/>
    <mergeCell ref="E4:F4"/>
    <mergeCell ref="K4:K5"/>
    <mergeCell ref="L4:L5"/>
  </mergeCells>
  <pageMargins left="0.16" right="0.17" top="0.74803149606299213" bottom="0.27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Чернова</dc:creator>
  <cp:lastModifiedBy>Киркин В.В.</cp:lastModifiedBy>
  <cp:lastPrinted>2025-10-16T14:58:53Z</cp:lastPrinted>
  <dcterms:created xsi:type="dcterms:W3CDTF">2020-03-23T07:09:04Z</dcterms:created>
  <dcterms:modified xsi:type="dcterms:W3CDTF">2025-10-27T10:26:54Z</dcterms:modified>
</cp:coreProperties>
</file>