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6" windowWidth="17496" windowHeight="11016"/>
  </bookViews>
  <sheets>
    <sheet name="2026-2028" sheetId="12" r:id="rId1"/>
  </sheets>
  <definedNames>
    <definedName name="_xlnm.Print_Titles" localSheetId="0">'2026-2028'!$A:$A</definedName>
    <definedName name="_xlnm.Print_Area" localSheetId="0">'2026-2028'!$A$1:$Y$22</definedName>
  </definedNames>
  <calcPr calcId="125725"/>
</workbook>
</file>

<file path=xl/calcChain.xml><?xml version="1.0" encoding="utf-8"?>
<calcChain xmlns="http://schemas.openxmlformats.org/spreadsheetml/2006/main">
  <c r="P10" i="12"/>
  <c r="Q10"/>
  <c r="O10"/>
  <c r="M10"/>
  <c r="L10"/>
  <c r="K10"/>
  <c r="H10"/>
  <c r="I10"/>
  <c r="G10"/>
  <c r="D10"/>
  <c r="E10"/>
  <c r="C10"/>
  <c r="X7" l="1"/>
  <c r="Y7"/>
  <c r="W7"/>
  <c r="C6" l="1"/>
  <c r="C21" s="1"/>
  <c r="Y20"/>
  <c r="Y19"/>
  <c r="Y18"/>
  <c r="Y17"/>
  <c r="Y16"/>
  <c r="Y15"/>
  <c r="Y14"/>
  <c r="Y13"/>
  <c r="Y12"/>
  <c r="Y11"/>
  <c r="Y8"/>
  <c r="Y9"/>
  <c r="X17"/>
  <c r="X20"/>
  <c r="X19"/>
  <c r="X18"/>
  <c r="X16"/>
  <c r="X15"/>
  <c r="X14"/>
  <c r="X13"/>
  <c r="X12"/>
  <c r="X11"/>
  <c r="X8"/>
  <c r="X9"/>
  <c r="Z10"/>
  <c r="AA10"/>
  <c r="AB10"/>
  <c r="Z6"/>
  <c r="AA6"/>
  <c r="AB6"/>
  <c r="X10" l="1"/>
  <c r="Y10"/>
  <c r="AB21"/>
  <c r="Z21"/>
  <c r="AA21"/>
  <c r="Q6"/>
  <c r="Q21" s="1"/>
  <c r="P6"/>
  <c r="P21" s="1"/>
  <c r="O6"/>
  <c r="O21" s="1"/>
  <c r="M6"/>
  <c r="M21" s="1"/>
  <c r="L6"/>
  <c r="L21" s="1"/>
  <c r="K6"/>
  <c r="K21" s="1"/>
  <c r="I6"/>
  <c r="I21" s="1"/>
  <c r="H6"/>
  <c r="H21" s="1"/>
  <c r="G6"/>
  <c r="G21" s="1"/>
  <c r="D6"/>
  <c r="D21" s="1"/>
  <c r="E6"/>
  <c r="E21" s="1"/>
  <c r="AE12" l="1"/>
  <c r="AE13"/>
  <c r="AE14"/>
  <c r="AE16"/>
  <c r="AE8"/>
  <c r="AE7"/>
  <c r="AE9"/>
  <c r="AE17"/>
  <c r="AE18"/>
  <c r="AE19"/>
  <c r="AE15"/>
  <c r="AE20"/>
  <c r="AD12"/>
  <c r="AD13"/>
  <c r="AD14"/>
  <c r="AD16"/>
  <c r="AD8"/>
  <c r="AD7"/>
  <c r="AD9"/>
  <c r="AD17"/>
  <c r="AD18"/>
  <c r="AD19"/>
  <c r="AD15"/>
  <c r="AD20"/>
  <c r="W12"/>
  <c r="AC12" s="1"/>
  <c r="W13"/>
  <c r="AC13" s="1"/>
  <c r="W14"/>
  <c r="AC14" s="1"/>
  <c r="W16"/>
  <c r="AC16" s="1"/>
  <c r="W8"/>
  <c r="AC8" s="1"/>
  <c r="AC7"/>
  <c r="W9"/>
  <c r="AC9" s="1"/>
  <c r="W17"/>
  <c r="AC17" s="1"/>
  <c r="W18"/>
  <c r="AC18" s="1"/>
  <c r="W19"/>
  <c r="AC19" s="1"/>
  <c r="W15"/>
  <c r="AC15" s="1"/>
  <c r="W20"/>
  <c r="AC20" s="1"/>
  <c r="AC6" l="1"/>
  <c r="AD6"/>
  <c r="AE6"/>
  <c r="W6"/>
  <c r="X6"/>
  <c r="X21" s="1"/>
  <c r="Y6"/>
  <c r="Y21" s="1"/>
  <c r="W11"/>
  <c r="W10" s="1"/>
  <c r="W21" l="1"/>
  <c r="AC11"/>
  <c r="AC10" s="1"/>
  <c r="AC21" s="1"/>
  <c r="AE11"/>
  <c r="AE10" s="1"/>
  <c r="AE21" s="1"/>
  <c r="AD11"/>
  <c r="AD10" s="1"/>
  <c r="AD21" s="1"/>
</calcChain>
</file>

<file path=xl/sharedStrings.xml><?xml version="1.0" encoding="utf-8"?>
<sst xmlns="http://schemas.openxmlformats.org/spreadsheetml/2006/main" count="57" uniqueCount="39">
  <si>
    <t>Количество месяцев</t>
  </si>
  <si>
    <t>Муниципальное образование</t>
  </si>
  <si>
    <t xml:space="preserve">ИТОГО </t>
  </si>
  <si>
    <t>коэффициент расходов на осуществление органами местного самоуправления государственных полномочий по организации предоставления ежемесячной жилищно-коммунальной выплаты специалистам муниципальных учреждений (организаций), указанным в подпунктах 1 - 4, 6, 8 пункта 2 статьи 3 Закона</t>
  </si>
  <si>
    <t>2023 год</t>
  </si>
  <si>
    <t>2024 год</t>
  </si>
  <si>
    <t xml:space="preserve"> Объем предоставляемой субвенции для каждого муниципального образования 
(Si)
</t>
  </si>
  <si>
    <t>R - средний размер ежемесячной жилищно-коммунальной выплаты специалистам, указанным в подпунктах 1, 2, 6 пункта 2 статьи 3 Закона Мурманской области от 27.12.2004 № 561-01-ЗМО, сложившийся в текущем финансовом году в муниципальном образовании (по данным органов местного самоуправления)</t>
  </si>
  <si>
    <t xml:space="preserve">Hri - прогнозируемая среднегодовая численность специалистов, указанных в подпунктах 1, 2, 6 пункта 2 статьи 3 Закона Мурманской области от 27.12.2004 № 561-01-ЗМО, в муниципальном образовании на соответствующий финансовый год, по данным органов местного самоуправления
</t>
  </si>
  <si>
    <t xml:space="preserve">Hpi - прогнозируемая среднегодовая численность специалистов, указанных в подпункте 3 пункта 2 статьи 3 настоящего Закона Мурманской области от 27.12.2004 № 561-01-ЗМО, в муниципальном образовании на соответствующий финансовый год по данным органов местного самоуправления
</t>
  </si>
  <si>
    <t xml:space="preserve">Hqi - прогнозируемая среднегодовая численность специалистов, указанных в подпункте 4 пункта 2 статьи 3 настоящего Закона Мурманской области от 27.12.2004 № 561-01-ЗМО, в муниципальном образовании на соответствующий финансовый год, по данным органов местного самоуправления
</t>
  </si>
  <si>
    <t>Р - средний размер ежемесячной жилищно-коммунальной выплаты специалистам, указанным в подпункте 3 пункта 2 статьи 3 Закона Закона Мурманской области от 27.12.2004 № 561-01-ЗМО, сложившийся в текущем финансовом году в муниципальном образовании (по данным органов местного самоуправления)</t>
  </si>
  <si>
    <t>Q - средний размер ежемесячной жилищно-коммунальной выплаты специалистам, указанным в подпункте 4 пункта 2 статьи 3 Закона Мурманской области от 27.12.2004 № 561-01-ЗМО, сложившийся в текущем финансовом году в муниципальном образовании (по данным органов местного самоуправления)</t>
  </si>
  <si>
    <t>Hfi - прогнозируемая среднегодовая численность специалистов, указанных в подпункте 8 пункта 2 статьи 3 Закона Мурманской области от 27.12.2004 № 561-01-ЗМО, в муниципальном образовании на соответствующий финансовый год (по данным органов местного самоуправления)</t>
  </si>
  <si>
    <t>F - средний размер ежемесячной жилищно-коммунальной выплаты специалистам, указанным в подпункте 8 пункта 2 статьи 3 Закона Мурманской области от 27.12.2004 № 561-01-ЗМО, сложившийся в текущем финансовом году в муниципальном образовании (по данным органов местного самоуправления)</t>
  </si>
  <si>
    <t>Печенгский муниципальный округ</t>
  </si>
  <si>
    <t xml:space="preserve">муниципальный округ г. Кировск с подведомственной территорией </t>
  </si>
  <si>
    <t>Ковдорский муниципальный округ</t>
  </si>
  <si>
    <t>муниципальный округ г. Мончегорск с подведомственной территорией</t>
  </si>
  <si>
    <t>муниципальный округ г. Оленегорск с подведомственной территорией</t>
  </si>
  <si>
    <t>муниципальный округ г. Полярные Зори с подведомственной территорией</t>
  </si>
  <si>
    <t xml:space="preserve"> городской округ ЗАТО п. Видяево</t>
  </si>
  <si>
    <t>городской округ ЗАТО Александровск</t>
  </si>
  <si>
    <t>городской округ ЗАТО г. Североморск</t>
  </si>
  <si>
    <t>Городские округа</t>
  </si>
  <si>
    <t>Муниципальные округа</t>
  </si>
  <si>
    <t xml:space="preserve">Предусмотрено </t>
  </si>
  <si>
    <t>Отклонение</t>
  </si>
  <si>
    <t>2025 год</t>
  </si>
  <si>
    <t>2026 год</t>
  </si>
  <si>
    <t xml:space="preserve">Коэффициент индексации, значение которого устанавливается ежегодно законом Мурманской области об областном бюджете на очередной финансовый год и плановый период.
G
</t>
  </si>
  <si>
    <t>2027 год</t>
  </si>
  <si>
    <t>Цс 23К0575100</t>
  </si>
  <si>
    <t xml:space="preserve"> Определение общего объема субвенции местным бюджетам на осуществление органами местного самоуправления государственных полномочий по организации предоставления и предоставлению ежемесячной жилищно-коммунальной выплаты специалистам муниципальных учреждений (организаций), указанным в подпунктах 1 - 4, 6, 8 пункта 2 статьи 3 Закона Мурманской области от 27.12.2004 № 561-01-ЗМО, имеющим право на предоставление ежемесячной жилищно-коммунальной выплаты на 2026 год и плановый период 2027-2028 годов</t>
  </si>
  <si>
    <t>2028 год</t>
  </si>
  <si>
    <t>Кандалакшский муниципальный округ</t>
  </si>
  <si>
    <t>Кольский муниципальный округ</t>
  </si>
  <si>
    <t>Ловозерский муниципальный округ</t>
  </si>
  <si>
    <t>Терский муниципальный округ</t>
  </si>
</sst>
</file>

<file path=xl/styles.xml><?xml version="1.0" encoding="utf-8"?>
<styleSheet xmlns="http://schemas.openxmlformats.org/spreadsheetml/2006/main">
  <numFmts count="2">
    <numFmt numFmtId="166" formatCode="0.000"/>
    <numFmt numFmtId="167" formatCode="0.000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F5F9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" fontId="5" fillId="3" borderId="8">
      <alignment horizontal="right" vertical="top" shrinkToFit="1"/>
    </xf>
  </cellStyleXfs>
  <cellXfs count="42">
    <xf numFmtId="0" fontId="0" fillId="0" borderId="0" xfId="0"/>
    <xf numFmtId="0" fontId="1" fillId="0" borderId="0" xfId="0" applyFont="1"/>
    <xf numFmtId="4" fontId="1" fillId="0" borderId="1" xfId="0" applyNumberFormat="1" applyFont="1" applyBorder="1"/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4" fillId="0" borderId="0" xfId="0" applyFont="1"/>
    <xf numFmtId="4" fontId="4" fillId="0" borderId="1" xfId="0" applyNumberFormat="1" applyFont="1" applyBorder="1"/>
    <xf numFmtId="0" fontId="4" fillId="0" borderId="1" xfId="0" applyFont="1" applyBorder="1"/>
    <xf numFmtId="3" fontId="4" fillId="0" borderId="1" xfId="0" applyNumberFormat="1" applyFont="1" applyBorder="1"/>
    <xf numFmtId="4" fontId="1" fillId="0" borderId="0" xfId="0" applyNumberFormat="1" applyFont="1"/>
    <xf numFmtId="0" fontId="1" fillId="0" borderId="0" xfId="0" applyFont="1" applyAlignment="1">
      <alignment wrapText="1"/>
    </xf>
    <xf numFmtId="4" fontId="1" fillId="2" borderId="1" xfId="0" applyNumberFormat="1" applyFont="1" applyFill="1" applyBorder="1"/>
    <xf numFmtId="0" fontId="1" fillId="2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wrapText="1"/>
    </xf>
    <xf numFmtId="0" fontId="4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/>
    <xf numFmtId="167" fontId="1" fillId="0" borderId="1" xfId="0" applyNumberFormat="1" applyFont="1" applyBorder="1"/>
    <xf numFmtId="4" fontId="1" fillId="0" borderId="1" xfId="0" applyNumberFormat="1" applyFont="1" applyFill="1" applyBorder="1"/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2">
    <cellStyle name="ex73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22"/>
  <sheetViews>
    <sheetView tabSelected="1" topLeftCell="A4" zoomScale="90" zoomScaleNormal="90" zoomScaleSheetLayoutView="90" workbookViewId="0">
      <selection activeCell="A2" sqref="A2:Y2"/>
    </sheetView>
  </sheetViews>
  <sheetFormatPr defaultColWidth="9.109375" defaultRowHeight="13.8"/>
  <cols>
    <col min="1" max="1" width="31.6640625" style="10" customWidth="1"/>
    <col min="2" max="2" width="14.109375" style="1" customWidth="1"/>
    <col min="3" max="5" width="9" style="1" customWidth="1"/>
    <col min="6" max="6" width="13.109375" style="1" customWidth="1"/>
    <col min="7" max="9" width="9.44140625" style="1" customWidth="1"/>
    <col min="10" max="10" width="15.109375" style="1" customWidth="1"/>
    <col min="11" max="13" width="10" style="1" customWidth="1"/>
    <col min="14" max="14" width="15.44140625" style="1" customWidth="1"/>
    <col min="15" max="15" width="10.109375" style="1" customWidth="1"/>
    <col min="16" max="16" width="9.88671875" style="1" customWidth="1"/>
    <col min="17" max="17" width="11" style="1" customWidth="1"/>
    <col min="18" max="18" width="7.33203125" style="1" customWidth="1"/>
    <col min="19" max="19" width="14.88671875" style="1" customWidth="1"/>
    <col min="20" max="22" width="9.44140625" style="1" customWidth="1"/>
    <col min="23" max="25" width="17.33203125" style="1" customWidth="1"/>
    <col min="26" max="31" width="16.44140625" style="1" hidden="1" customWidth="1"/>
    <col min="32" max="16384" width="9.109375" style="1"/>
  </cols>
  <sheetData>
    <row r="1" spans="1:31">
      <c r="A1" s="10" t="s">
        <v>32</v>
      </c>
    </row>
    <row r="2" spans="1:31" ht="82.5" customHeight="1">
      <c r="A2" s="34" t="s">
        <v>33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4" spans="1:31" ht="172.2" customHeight="1">
      <c r="A4" s="36" t="s">
        <v>1</v>
      </c>
      <c r="B4" s="38" t="s">
        <v>7</v>
      </c>
      <c r="C4" s="39" t="s">
        <v>8</v>
      </c>
      <c r="D4" s="40"/>
      <c r="E4" s="40"/>
      <c r="F4" s="38" t="s">
        <v>11</v>
      </c>
      <c r="G4" s="39" t="s">
        <v>9</v>
      </c>
      <c r="H4" s="40"/>
      <c r="I4" s="41"/>
      <c r="J4" s="38" t="s">
        <v>12</v>
      </c>
      <c r="K4" s="39" t="s">
        <v>10</v>
      </c>
      <c r="L4" s="40"/>
      <c r="M4" s="41"/>
      <c r="N4" s="38" t="s">
        <v>14</v>
      </c>
      <c r="O4" s="39" t="s">
        <v>13</v>
      </c>
      <c r="P4" s="40"/>
      <c r="Q4" s="41"/>
      <c r="R4" s="36" t="s">
        <v>0</v>
      </c>
      <c r="S4" s="36" t="s">
        <v>3</v>
      </c>
      <c r="T4" s="29" t="s">
        <v>30</v>
      </c>
      <c r="U4" s="32"/>
      <c r="V4" s="33"/>
      <c r="W4" s="29" t="s">
        <v>6</v>
      </c>
      <c r="X4" s="30"/>
      <c r="Y4" s="31"/>
      <c r="Z4" s="29" t="s">
        <v>26</v>
      </c>
      <c r="AA4" s="30"/>
      <c r="AB4" s="31"/>
      <c r="AC4" s="29" t="s">
        <v>27</v>
      </c>
      <c r="AD4" s="30"/>
      <c r="AE4" s="31"/>
    </row>
    <row r="5" spans="1:31" s="4" customFormat="1" ht="233.25" customHeight="1">
      <c r="A5" s="37"/>
      <c r="B5" s="38"/>
      <c r="C5" s="13" t="s">
        <v>29</v>
      </c>
      <c r="D5" s="13" t="s">
        <v>31</v>
      </c>
      <c r="E5" s="13" t="s">
        <v>34</v>
      </c>
      <c r="F5" s="38"/>
      <c r="G5" s="13" t="s">
        <v>29</v>
      </c>
      <c r="H5" s="13" t="s">
        <v>31</v>
      </c>
      <c r="I5" s="13" t="s">
        <v>34</v>
      </c>
      <c r="J5" s="38"/>
      <c r="K5" s="13" t="s">
        <v>29</v>
      </c>
      <c r="L5" s="13" t="s">
        <v>31</v>
      </c>
      <c r="M5" s="13" t="s">
        <v>34</v>
      </c>
      <c r="N5" s="38"/>
      <c r="O5" s="13" t="s">
        <v>29</v>
      </c>
      <c r="P5" s="13" t="s">
        <v>31</v>
      </c>
      <c r="Q5" s="13" t="s">
        <v>34</v>
      </c>
      <c r="R5" s="37"/>
      <c r="S5" s="37"/>
      <c r="T5" s="13" t="s">
        <v>29</v>
      </c>
      <c r="U5" s="13" t="s">
        <v>31</v>
      </c>
      <c r="V5" s="13" t="s">
        <v>34</v>
      </c>
      <c r="W5" s="13" t="s">
        <v>29</v>
      </c>
      <c r="X5" s="13" t="s">
        <v>31</v>
      </c>
      <c r="Y5" s="13" t="s">
        <v>34</v>
      </c>
      <c r="Z5" s="13" t="s">
        <v>4</v>
      </c>
      <c r="AA5" s="13" t="s">
        <v>5</v>
      </c>
      <c r="AB5" s="13" t="s">
        <v>28</v>
      </c>
      <c r="AC5" s="13" t="s">
        <v>4</v>
      </c>
      <c r="AD5" s="13" t="s">
        <v>5</v>
      </c>
      <c r="AE5" s="13" t="s">
        <v>28</v>
      </c>
    </row>
    <row r="6" spans="1:31" s="23" customFormat="1" ht="27.75" customHeight="1">
      <c r="A6" s="19" t="s">
        <v>24</v>
      </c>
      <c r="B6" s="20"/>
      <c r="C6" s="21">
        <f>SUM(C7:C9)</f>
        <v>76</v>
      </c>
      <c r="D6" s="21">
        <f t="shared" ref="D6:E6" si="0">SUM(D7:D9)</f>
        <v>77</v>
      </c>
      <c r="E6" s="21">
        <f t="shared" si="0"/>
        <v>77</v>
      </c>
      <c r="F6" s="20"/>
      <c r="G6" s="21">
        <f>SUM(G7:G9)</f>
        <v>306</v>
      </c>
      <c r="H6" s="21">
        <f t="shared" ref="H6" si="1">SUM(H7:H9)</f>
        <v>306</v>
      </c>
      <c r="I6" s="21">
        <f t="shared" ref="I6" si="2">SUM(I7:I9)</f>
        <v>306</v>
      </c>
      <c r="J6" s="20"/>
      <c r="K6" s="21">
        <f>SUM(K7:K9)</f>
        <v>0</v>
      </c>
      <c r="L6" s="21">
        <f t="shared" ref="L6" si="3">SUM(L7:L9)</f>
        <v>0</v>
      </c>
      <c r="M6" s="21">
        <f t="shared" ref="M6" si="4">SUM(M7:M9)</f>
        <v>0</v>
      </c>
      <c r="N6" s="20"/>
      <c r="O6" s="21">
        <f>SUM(O7:O9)</f>
        <v>0</v>
      </c>
      <c r="P6" s="21">
        <f t="shared" ref="P6" si="5">SUM(P7:P9)</f>
        <v>0</v>
      </c>
      <c r="Q6" s="21">
        <f t="shared" ref="Q6" si="6">SUM(Q7:Q9)</f>
        <v>0</v>
      </c>
      <c r="R6" s="22"/>
      <c r="S6" s="22"/>
      <c r="T6" s="21"/>
      <c r="U6" s="21"/>
      <c r="V6" s="21"/>
      <c r="W6" s="24">
        <f>SUM(W7:W9)</f>
        <v>25525200</v>
      </c>
      <c r="X6" s="24">
        <f t="shared" ref="X6:AE6" si="7">SUM(X7:X9)</f>
        <v>25584600</v>
      </c>
      <c r="Y6" s="24">
        <f t="shared" si="7"/>
        <v>25584600</v>
      </c>
      <c r="Z6" s="24">
        <f t="shared" si="7"/>
        <v>0</v>
      </c>
      <c r="AA6" s="24">
        <f t="shared" si="7"/>
        <v>0</v>
      </c>
      <c r="AB6" s="24">
        <f t="shared" si="7"/>
        <v>0</v>
      </c>
      <c r="AC6" s="24">
        <f t="shared" si="7"/>
        <v>25525200</v>
      </c>
      <c r="AD6" s="24">
        <f t="shared" si="7"/>
        <v>25584600</v>
      </c>
      <c r="AE6" s="24">
        <f t="shared" si="7"/>
        <v>25584600</v>
      </c>
    </row>
    <row r="7" spans="1:31" ht="27.6">
      <c r="A7" s="17" t="s">
        <v>22</v>
      </c>
      <c r="B7" s="11">
        <v>4658.88</v>
      </c>
      <c r="C7" s="12">
        <v>11</v>
      </c>
      <c r="D7" s="12">
        <v>11</v>
      </c>
      <c r="E7" s="12">
        <v>11</v>
      </c>
      <c r="F7" s="11">
        <v>5457.04</v>
      </c>
      <c r="G7" s="12">
        <v>21</v>
      </c>
      <c r="H7" s="12">
        <v>21</v>
      </c>
      <c r="I7" s="12">
        <v>21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3">
        <v>12</v>
      </c>
      <c r="S7" s="3">
        <v>1.008</v>
      </c>
      <c r="T7" s="26">
        <v>1</v>
      </c>
      <c r="U7" s="26">
        <v>1</v>
      </c>
      <c r="V7" s="25">
        <v>1</v>
      </c>
      <c r="W7" s="2">
        <f>ROUNDUP((B7*C7+F7*G7+J7*K7+N7*O7)*R7*S7*T7/100,0)*100</f>
        <v>2006100</v>
      </c>
      <c r="X7" s="2">
        <f>ROUNDUP((B7*D7+F7*H7+J7*L7+N7*P7)*R7*S7*T7*U7/100,0)*100</f>
        <v>2006100</v>
      </c>
      <c r="Y7" s="2">
        <f>ROUNDUP((B7*E7+F7*I7+J7*M7+N7*Q7)*R7*S7*T7*U7*V7/100,0)*100</f>
        <v>2006100</v>
      </c>
      <c r="Z7" s="2"/>
      <c r="AA7" s="2"/>
      <c r="AB7" s="2">
        <v>0</v>
      </c>
      <c r="AC7" s="2">
        <f>W7-Z7</f>
        <v>2006100</v>
      </c>
      <c r="AD7" s="2">
        <f t="shared" ref="AD7:AE7" si="8">X7-AA7</f>
        <v>2006100</v>
      </c>
      <c r="AE7" s="2">
        <f t="shared" si="8"/>
        <v>2006100</v>
      </c>
    </row>
    <row r="8" spans="1:31" ht="27.6">
      <c r="A8" s="17" t="s">
        <v>21</v>
      </c>
      <c r="B8" s="11">
        <v>4233.8</v>
      </c>
      <c r="C8" s="12">
        <v>34</v>
      </c>
      <c r="D8" s="12">
        <v>34</v>
      </c>
      <c r="E8" s="12">
        <v>34</v>
      </c>
      <c r="F8" s="11">
        <v>5882.42</v>
      </c>
      <c r="G8" s="12">
        <v>145</v>
      </c>
      <c r="H8" s="12">
        <v>145</v>
      </c>
      <c r="I8" s="12">
        <v>145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3">
        <v>12</v>
      </c>
      <c r="S8" s="3">
        <v>1.008</v>
      </c>
      <c r="T8" s="26">
        <v>1</v>
      </c>
      <c r="U8" s="26">
        <v>1</v>
      </c>
      <c r="V8" s="25">
        <v>1</v>
      </c>
      <c r="W8" s="2">
        <f>ROUNDUP((B8*C8+F8*G8+J8*K8+N8*O8)*R8*S8*T8/100,0)*100</f>
        <v>12058600</v>
      </c>
      <c r="X8" s="2">
        <f t="shared" ref="X8:X20" si="9">ROUNDUP((B8*D8+F8*H8+J8*L8+N8*P8)*R8*S8*T8*U8/100,0)*100</f>
        <v>12058600</v>
      </c>
      <c r="Y8" s="2">
        <f t="shared" ref="Y8:Y20" si="10">ROUNDUP((B8*E8+F8*I8+J8*M8+N8*Q8)*R8*S8*T8*U8*V8/100,0)*100</f>
        <v>12058600</v>
      </c>
      <c r="Z8" s="2"/>
      <c r="AA8" s="2"/>
      <c r="AB8" s="2">
        <v>0</v>
      </c>
      <c r="AC8" s="2">
        <f t="shared" ref="AC8:AC9" si="11">W8-Z8</f>
        <v>12058600</v>
      </c>
      <c r="AD8" s="2">
        <f t="shared" ref="AD8:AD9" si="12">X8-AA8</f>
        <v>12058600</v>
      </c>
      <c r="AE8" s="2">
        <f t="shared" ref="AE8:AE9" si="13">Y8-AB8</f>
        <v>12058600</v>
      </c>
    </row>
    <row r="9" spans="1:31" ht="27.6">
      <c r="A9" s="17" t="s">
        <v>23</v>
      </c>
      <c r="B9" s="11">
        <v>4910.95</v>
      </c>
      <c r="C9" s="12">
        <v>31</v>
      </c>
      <c r="D9" s="12">
        <v>32</v>
      </c>
      <c r="E9" s="12">
        <v>32</v>
      </c>
      <c r="F9" s="11">
        <v>5680.14</v>
      </c>
      <c r="G9" s="12">
        <v>140</v>
      </c>
      <c r="H9" s="12">
        <v>140</v>
      </c>
      <c r="I9" s="12">
        <v>140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3">
        <v>12</v>
      </c>
      <c r="S9" s="3">
        <v>1.008</v>
      </c>
      <c r="T9" s="26">
        <v>1</v>
      </c>
      <c r="U9" s="26">
        <v>1</v>
      </c>
      <c r="V9" s="25">
        <v>1</v>
      </c>
      <c r="W9" s="2">
        <f>ROUNDUP((B9*C9+F9*G9+J9*K9+N9*O9)*R9*S9*T9/100,0)*100</f>
        <v>11460500</v>
      </c>
      <c r="X9" s="2">
        <f t="shared" si="9"/>
        <v>11519900</v>
      </c>
      <c r="Y9" s="2">
        <f t="shared" si="10"/>
        <v>11519900</v>
      </c>
      <c r="Z9" s="2"/>
      <c r="AA9" s="2"/>
      <c r="AB9" s="2">
        <v>0</v>
      </c>
      <c r="AC9" s="2">
        <f t="shared" si="11"/>
        <v>11460500</v>
      </c>
      <c r="AD9" s="2">
        <f t="shared" si="12"/>
        <v>11519900</v>
      </c>
      <c r="AE9" s="2">
        <f t="shared" si="13"/>
        <v>11519900</v>
      </c>
    </row>
    <row r="10" spans="1:31" s="23" customFormat="1" ht="27.75" customHeight="1">
      <c r="A10" s="19" t="s">
        <v>25</v>
      </c>
      <c r="B10" s="20"/>
      <c r="C10" s="21">
        <f>SUM(C11:C20)</f>
        <v>458</v>
      </c>
      <c r="D10" s="21">
        <f t="shared" ref="D10:E10" si="14">SUM(D11:D20)</f>
        <v>458</v>
      </c>
      <c r="E10" s="21">
        <f t="shared" si="14"/>
        <v>458</v>
      </c>
      <c r="F10" s="20"/>
      <c r="G10" s="21">
        <f>SUM(G11:G20)</f>
        <v>1424</v>
      </c>
      <c r="H10" s="21">
        <f t="shared" ref="H10:I10" si="15">SUM(H11:H20)</f>
        <v>1424</v>
      </c>
      <c r="I10" s="21">
        <f t="shared" si="15"/>
        <v>1424</v>
      </c>
      <c r="J10" s="20"/>
      <c r="K10" s="21">
        <f>SUM(K11:K20)</f>
        <v>0</v>
      </c>
      <c r="L10" s="21">
        <f t="shared" ref="L10" si="16">SUM(L11:L20)</f>
        <v>0</v>
      </c>
      <c r="M10" s="21">
        <f>SUM(M11:M20)</f>
        <v>0</v>
      </c>
      <c r="N10" s="20"/>
      <c r="O10" s="21">
        <f>SUM(O11:O20)</f>
        <v>0</v>
      </c>
      <c r="P10" s="21">
        <f t="shared" ref="P10:Q10" si="17">SUM(P11:P20)</f>
        <v>0</v>
      </c>
      <c r="Q10" s="21">
        <f t="shared" si="17"/>
        <v>0</v>
      </c>
      <c r="R10" s="22"/>
      <c r="S10" s="22"/>
      <c r="T10" s="26"/>
      <c r="U10" s="26"/>
      <c r="V10" s="21"/>
      <c r="W10" s="24">
        <f>SUM(W11:W20)</f>
        <v>121557200</v>
      </c>
      <c r="X10" s="24">
        <f t="shared" ref="X10:Y10" si="18">SUM(X11:X20)</f>
        <v>121557200</v>
      </c>
      <c r="Y10" s="24">
        <f t="shared" si="18"/>
        <v>121557200</v>
      </c>
      <c r="Z10" s="24">
        <f t="shared" ref="Z10:AE10" si="19">SUM(Z11:Z16)</f>
        <v>0</v>
      </c>
      <c r="AA10" s="24">
        <f t="shared" si="19"/>
        <v>0</v>
      </c>
      <c r="AB10" s="24">
        <f t="shared" si="19"/>
        <v>0</v>
      </c>
      <c r="AC10" s="24">
        <f t="shared" si="19"/>
        <v>38168900</v>
      </c>
      <c r="AD10" s="24">
        <f t="shared" si="19"/>
        <v>38168900</v>
      </c>
      <c r="AE10" s="24">
        <f t="shared" si="19"/>
        <v>38168900</v>
      </c>
    </row>
    <row r="11" spans="1:31" ht="27.6">
      <c r="A11" s="15" t="s">
        <v>16</v>
      </c>
      <c r="B11" s="27">
        <v>3865.56</v>
      </c>
      <c r="C11" s="12">
        <v>9</v>
      </c>
      <c r="D11" s="12">
        <v>9</v>
      </c>
      <c r="E11" s="12">
        <v>9</v>
      </c>
      <c r="F11" s="11">
        <v>4859.3</v>
      </c>
      <c r="G11" s="12">
        <v>34</v>
      </c>
      <c r="H11" s="12">
        <v>34</v>
      </c>
      <c r="I11" s="12">
        <v>34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3">
        <v>12</v>
      </c>
      <c r="S11" s="3">
        <v>1.008</v>
      </c>
      <c r="T11" s="26">
        <v>1</v>
      </c>
      <c r="U11" s="26">
        <v>1</v>
      </c>
      <c r="V11" s="25">
        <v>1</v>
      </c>
      <c r="W11" s="2">
        <f t="shared" ref="W11:W16" si="20">ROUNDUP((B11*C11+F11*G11+J11*K11+N11*O11)*R11*S11*T11/100,0)*100</f>
        <v>2419300</v>
      </c>
      <c r="X11" s="2">
        <f t="shared" si="9"/>
        <v>2419300</v>
      </c>
      <c r="Y11" s="2">
        <f t="shared" si="10"/>
        <v>2419300</v>
      </c>
      <c r="Z11" s="2"/>
      <c r="AA11" s="2"/>
      <c r="AB11" s="2">
        <v>0</v>
      </c>
      <c r="AC11" s="2">
        <f t="shared" ref="AC11:AC16" si="21">W11-Z11</f>
        <v>2419300</v>
      </c>
      <c r="AD11" s="2">
        <f t="shared" ref="AD11:AD16" si="22">X11-AA11</f>
        <v>2419300</v>
      </c>
      <c r="AE11" s="2">
        <f t="shared" ref="AE11:AE16" si="23">Y11-AB11</f>
        <v>2419300</v>
      </c>
    </row>
    <row r="12" spans="1:31" ht="27.6">
      <c r="A12" s="28" t="s">
        <v>17</v>
      </c>
      <c r="B12" s="11">
        <v>5553.54</v>
      </c>
      <c r="C12" s="12">
        <v>10</v>
      </c>
      <c r="D12" s="12">
        <v>10</v>
      </c>
      <c r="E12" s="12">
        <v>10</v>
      </c>
      <c r="F12" s="11">
        <v>5815.71</v>
      </c>
      <c r="G12" s="12">
        <v>25</v>
      </c>
      <c r="H12" s="12">
        <v>25</v>
      </c>
      <c r="I12" s="12">
        <v>25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3">
        <v>12</v>
      </c>
      <c r="S12" s="3">
        <v>1.008</v>
      </c>
      <c r="T12" s="26">
        <v>1</v>
      </c>
      <c r="U12" s="26">
        <v>1</v>
      </c>
      <c r="V12" s="25">
        <v>1</v>
      </c>
      <c r="W12" s="2">
        <f t="shared" si="20"/>
        <v>2430500</v>
      </c>
      <c r="X12" s="2">
        <f t="shared" si="9"/>
        <v>2430500</v>
      </c>
      <c r="Y12" s="2">
        <f t="shared" si="10"/>
        <v>2430500</v>
      </c>
      <c r="Z12" s="2"/>
      <c r="AA12" s="2"/>
      <c r="AB12" s="2">
        <v>0</v>
      </c>
      <c r="AC12" s="2">
        <f t="shared" si="21"/>
        <v>2430500</v>
      </c>
      <c r="AD12" s="2">
        <f t="shared" si="22"/>
        <v>2430500</v>
      </c>
      <c r="AE12" s="2">
        <f t="shared" si="23"/>
        <v>2430500</v>
      </c>
    </row>
    <row r="13" spans="1:31" ht="41.4">
      <c r="A13" s="15" t="s">
        <v>18</v>
      </c>
      <c r="B13" s="27">
        <v>2766.65</v>
      </c>
      <c r="C13" s="12">
        <v>3</v>
      </c>
      <c r="D13" s="12">
        <v>3</v>
      </c>
      <c r="E13" s="12">
        <v>3</v>
      </c>
      <c r="F13" s="11">
        <v>4606.74</v>
      </c>
      <c r="G13" s="12">
        <v>25</v>
      </c>
      <c r="H13" s="12">
        <v>25</v>
      </c>
      <c r="I13" s="12">
        <v>25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3">
        <v>12</v>
      </c>
      <c r="S13" s="3">
        <v>1.008</v>
      </c>
      <c r="T13" s="26">
        <v>1</v>
      </c>
      <c r="U13" s="26">
        <v>1</v>
      </c>
      <c r="V13" s="25">
        <v>1</v>
      </c>
      <c r="W13" s="2">
        <f t="shared" si="20"/>
        <v>1493500</v>
      </c>
      <c r="X13" s="2">
        <f t="shared" si="9"/>
        <v>1493500</v>
      </c>
      <c r="Y13" s="2">
        <f t="shared" si="10"/>
        <v>1493500</v>
      </c>
      <c r="Z13" s="2"/>
      <c r="AA13" s="2"/>
      <c r="AB13" s="2">
        <v>0</v>
      </c>
      <c r="AC13" s="2">
        <f t="shared" si="21"/>
        <v>1493500</v>
      </c>
      <c r="AD13" s="2">
        <f t="shared" si="22"/>
        <v>1493500</v>
      </c>
      <c r="AE13" s="2">
        <f t="shared" si="23"/>
        <v>1493500</v>
      </c>
    </row>
    <row r="14" spans="1:31" ht="41.4">
      <c r="A14" s="16" t="s">
        <v>19</v>
      </c>
      <c r="B14" s="27">
        <v>3835.56</v>
      </c>
      <c r="C14" s="12">
        <v>6</v>
      </c>
      <c r="D14" s="12">
        <v>6</v>
      </c>
      <c r="E14" s="12">
        <v>6</v>
      </c>
      <c r="F14" s="11">
        <v>5565.97</v>
      </c>
      <c r="G14" s="12">
        <v>83</v>
      </c>
      <c r="H14" s="12">
        <v>83</v>
      </c>
      <c r="I14" s="12">
        <v>83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3">
        <v>12</v>
      </c>
      <c r="S14" s="3">
        <v>1.008</v>
      </c>
      <c r="T14" s="26">
        <v>1</v>
      </c>
      <c r="U14" s="26">
        <v>1</v>
      </c>
      <c r="V14" s="25">
        <v>1</v>
      </c>
      <c r="W14" s="2">
        <f t="shared" si="20"/>
        <v>5866500</v>
      </c>
      <c r="X14" s="2">
        <f t="shared" si="9"/>
        <v>5866500</v>
      </c>
      <c r="Y14" s="2">
        <f t="shared" si="10"/>
        <v>5866500</v>
      </c>
      <c r="Z14" s="2"/>
      <c r="AA14" s="2"/>
      <c r="AB14" s="2">
        <v>0</v>
      </c>
      <c r="AC14" s="2">
        <f t="shared" si="21"/>
        <v>5866500</v>
      </c>
      <c r="AD14" s="2">
        <f t="shared" si="22"/>
        <v>5866500</v>
      </c>
      <c r="AE14" s="2">
        <f t="shared" si="23"/>
        <v>5866500</v>
      </c>
    </row>
    <row r="15" spans="1:31" ht="30.75" customHeight="1">
      <c r="A15" s="18" t="s">
        <v>15</v>
      </c>
      <c r="B15" s="11">
        <v>3934.74</v>
      </c>
      <c r="C15" s="12">
        <v>78</v>
      </c>
      <c r="D15" s="12">
        <v>78</v>
      </c>
      <c r="E15" s="12">
        <v>78</v>
      </c>
      <c r="F15" s="11">
        <v>5711.56</v>
      </c>
      <c r="G15" s="12">
        <v>285</v>
      </c>
      <c r="H15" s="12">
        <v>285</v>
      </c>
      <c r="I15" s="12">
        <v>285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3">
        <v>12</v>
      </c>
      <c r="S15" s="3">
        <v>1.008</v>
      </c>
      <c r="T15" s="26">
        <v>1</v>
      </c>
      <c r="U15" s="26">
        <v>1</v>
      </c>
      <c r="V15" s="25">
        <v>1</v>
      </c>
      <c r="W15" s="2">
        <f t="shared" si="20"/>
        <v>23402200</v>
      </c>
      <c r="X15" s="2">
        <f t="shared" si="9"/>
        <v>23402200</v>
      </c>
      <c r="Y15" s="2">
        <f t="shared" si="10"/>
        <v>23402200</v>
      </c>
      <c r="Z15" s="2"/>
      <c r="AA15" s="2"/>
      <c r="AB15" s="2">
        <v>0</v>
      </c>
      <c r="AC15" s="2">
        <f t="shared" si="21"/>
        <v>23402200</v>
      </c>
      <c r="AD15" s="2">
        <f t="shared" si="22"/>
        <v>23402200</v>
      </c>
      <c r="AE15" s="2">
        <f t="shared" si="23"/>
        <v>23402200</v>
      </c>
    </row>
    <row r="16" spans="1:31" ht="41.4">
      <c r="A16" s="15" t="s">
        <v>20</v>
      </c>
      <c r="B16" s="11">
        <v>4203.82</v>
      </c>
      <c r="C16" s="12">
        <v>15</v>
      </c>
      <c r="D16" s="12">
        <v>15</v>
      </c>
      <c r="E16" s="12">
        <v>15</v>
      </c>
      <c r="F16" s="11">
        <v>6448.98</v>
      </c>
      <c r="G16" s="12">
        <v>23</v>
      </c>
      <c r="H16" s="12">
        <v>23</v>
      </c>
      <c r="I16" s="12">
        <v>23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3">
        <v>12</v>
      </c>
      <c r="S16" s="3">
        <v>1.008</v>
      </c>
      <c r="T16" s="26">
        <v>1</v>
      </c>
      <c r="U16" s="26">
        <v>1</v>
      </c>
      <c r="V16" s="25">
        <v>1</v>
      </c>
      <c r="W16" s="2">
        <f t="shared" si="20"/>
        <v>2556900</v>
      </c>
      <c r="X16" s="2">
        <f t="shared" si="9"/>
        <v>2556900</v>
      </c>
      <c r="Y16" s="2">
        <f t="shared" si="10"/>
        <v>2556900</v>
      </c>
      <c r="Z16" s="2"/>
      <c r="AA16" s="2"/>
      <c r="AB16" s="2">
        <v>0</v>
      </c>
      <c r="AC16" s="2">
        <f t="shared" si="21"/>
        <v>2556900</v>
      </c>
      <c r="AD16" s="2">
        <f t="shared" si="22"/>
        <v>2556900</v>
      </c>
      <c r="AE16" s="2">
        <f t="shared" si="23"/>
        <v>2556900</v>
      </c>
    </row>
    <row r="17" spans="1:31" ht="27.6">
      <c r="A17" s="16" t="s">
        <v>35</v>
      </c>
      <c r="B17" s="11">
        <v>4510.54</v>
      </c>
      <c r="C17" s="12">
        <v>51</v>
      </c>
      <c r="D17" s="12">
        <v>51</v>
      </c>
      <c r="E17" s="12">
        <v>51</v>
      </c>
      <c r="F17" s="11">
        <v>5770.72</v>
      </c>
      <c r="G17" s="12">
        <v>193</v>
      </c>
      <c r="H17" s="12">
        <v>193</v>
      </c>
      <c r="I17" s="12">
        <v>193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3">
        <v>12</v>
      </c>
      <c r="S17" s="3">
        <v>1.008</v>
      </c>
      <c r="T17" s="26">
        <v>1</v>
      </c>
      <c r="U17" s="26">
        <v>1</v>
      </c>
      <c r="V17" s="25">
        <v>1</v>
      </c>
      <c r="W17" s="2">
        <f t="shared" ref="W17:W20" si="24">ROUNDUP((B17*C17+F17*G17+J17*K17+N17*O17)*R17*S17*T17/100,0)*100</f>
        <v>16254500</v>
      </c>
      <c r="X17" s="2">
        <f>ROUNDUP((B17*D17+F17*H17+J17*L17+N17*P17)*R17*S17*T17*U17/100,0)*100</f>
        <v>16254500</v>
      </c>
      <c r="Y17" s="2">
        <f t="shared" si="10"/>
        <v>16254500</v>
      </c>
      <c r="Z17" s="2"/>
      <c r="AA17" s="2"/>
      <c r="AB17" s="2">
        <v>0</v>
      </c>
      <c r="AC17" s="2">
        <f t="shared" ref="AC17:AC20" si="25">W17-Z17</f>
        <v>16254500</v>
      </c>
      <c r="AD17" s="2">
        <f t="shared" ref="AD17:AD20" si="26">X17-AA17</f>
        <v>16254500</v>
      </c>
      <c r="AE17" s="2">
        <f t="shared" ref="AE17:AE20" si="27">Y17-AB17</f>
        <v>16254500</v>
      </c>
    </row>
    <row r="18" spans="1:31">
      <c r="A18" s="16" t="s">
        <v>36</v>
      </c>
      <c r="B18" s="11">
        <v>3922.92</v>
      </c>
      <c r="C18" s="12">
        <v>139</v>
      </c>
      <c r="D18" s="12">
        <v>139</v>
      </c>
      <c r="E18" s="12">
        <v>139</v>
      </c>
      <c r="F18" s="11">
        <v>5126.38</v>
      </c>
      <c r="G18" s="12">
        <v>490</v>
      </c>
      <c r="H18" s="12">
        <v>490</v>
      </c>
      <c r="I18" s="12">
        <v>490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3">
        <v>12</v>
      </c>
      <c r="S18" s="3">
        <v>1.008</v>
      </c>
      <c r="T18" s="26">
        <v>1</v>
      </c>
      <c r="U18" s="26">
        <v>1</v>
      </c>
      <c r="V18" s="25">
        <v>1</v>
      </c>
      <c r="W18" s="2">
        <f t="shared" si="24"/>
        <v>36980100</v>
      </c>
      <c r="X18" s="2">
        <f t="shared" si="9"/>
        <v>36980100</v>
      </c>
      <c r="Y18" s="2">
        <f t="shared" si="10"/>
        <v>36980100</v>
      </c>
      <c r="Z18" s="2"/>
      <c r="AA18" s="2"/>
      <c r="AB18" s="2">
        <v>0</v>
      </c>
      <c r="AC18" s="2">
        <f t="shared" si="25"/>
        <v>36980100</v>
      </c>
      <c r="AD18" s="2">
        <f t="shared" si="26"/>
        <v>36980100</v>
      </c>
      <c r="AE18" s="2">
        <f t="shared" si="27"/>
        <v>36980100</v>
      </c>
    </row>
    <row r="19" spans="1:31" ht="27.6">
      <c r="A19" s="28" t="s">
        <v>37</v>
      </c>
      <c r="B19" s="27">
        <v>5082.33</v>
      </c>
      <c r="C19" s="12">
        <v>93</v>
      </c>
      <c r="D19" s="12">
        <v>93</v>
      </c>
      <c r="E19" s="12">
        <v>93</v>
      </c>
      <c r="F19" s="11">
        <v>6996.31</v>
      </c>
      <c r="G19" s="12">
        <v>171</v>
      </c>
      <c r="H19" s="12">
        <v>171</v>
      </c>
      <c r="I19" s="12">
        <v>171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3">
        <v>12</v>
      </c>
      <c r="S19" s="3">
        <v>1.008</v>
      </c>
      <c r="T19" s="26">
        <v>1</v>
      </c>
      <c r="U19" s="26">
        <v>1</v>
      </c>
      <c r="V19" s="25">
        <v>1</v>
      </c>
      <c r="W19" s="2">
        <f t="shared" si="24"/>
        <v>20188600</v>
      </c>
      <c r="X19" s="2">
        <f t="shared" si="9"/>
        <v>20188600</v>
      </c>
      <c r="Y19" s="2">
        <f t="shared" si="10"/>
        <v>20188600</v>
      </c>
      <c r="Z19" s="2"/>
      <c r="AA19" s="2"/>
      <c r="AB19" s="2">
        <v>0</v>
      </c>
      <c r="AC19" s="2">
        <f t="shared" si="25"/>
        <v>20188600</v>
      </c>
      <c r="AD19" s="2">
        <f t="shared" si="26"/>
        <v>20188600</v>
      </c>
      <c r="AE19" s="2">
        <f t="shared" si="27"/>
        <v>20188600</v>
      </c>
    </row>
    <row r="20" spans="1:31">
      <c r="A20" s="16" t="s">
        <v>38</v>
      </c>
      <c r="B20" s="11">
        <v>4903.51</v>
      </c>
      <c r="C20" s="12">
        <v>54</v>
      </c>
      <c r="D20" s="12">
        <v>54</v>
      </c>
      <c r="E20" s="12">
        <v>54</v>
      </c>
      <c r="F20" s="11">
        <v>5884.61</v>
      </c>
      <c r="G20" s="12">
        <v>95</v>
      </c>
      <c r="H20" s="12">
        <v>95</v>
      </c>
      <c r="I20" s="12">
        <v>95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3">
        <v>12</v>
      </c>
      <c r="S20" s="3">
        <v>1.008</v>
      </c>
      <c r="T20" s="26">
        <v>1</v>
      </c>
      <c r="U20" s="26">
        <v>1</v>
      </c>
      <c r="V20" s="25">
        <v>1</v>
      </c>
      <c r="W20" s="2">
        <f t="shared" si="24"/>
        <v>9965100</v>
      </c>
      <c r="X20" s="2">
        <f t="shared" si="9"/>
        <v>9965100</v>
      </c>
      <c r="Y20" s="2">
        <f t="shared" si="10"/>
        <v>9965100</v>
      </c>
      <c r="Z20" s="2"/>
      <c r="AA20" s="2"/>
      <c r="AB20" s="2">
        <v>0</v>
      </c>
      <c r="AC20" s="2">
        <f t="shared" si="25"/>
        <v>9965100</v>
      </c>
      <c r="AD20" s="2">
        <f t="shared" si="26"/>
        <v>9965100</v>
      </c>
      <c r="AE20" s="2">
        <f t="shared" si="27"/>
        <v>9965100</v>
      </c>
    </row>
    <row r="21" spans="1:31" s="5" customFormat="1">
      <c r="A21" s="14" t="s">
        <v>2</v>
      </c>
      <c r="B21" s="6"/>
      <c r="C21" s="8">
        <f>C10+C6</f>
        <v>534</v>
      </c>
      <c r="D21" s="8">
        <f t="shared" ref="D21:E21" si="28">D10+D6</f>
        <v>535</v>
      </c>
      <c r="E21" s="8">
        <f t="shared" si="28"/>
        <v>535</v>
      </c>
      <c r="F21" s="6"/>
      <c r="G21" s="8">
        <f>G10+G6</f>
        <v>1730</v>
      </c>
      <c r="H21" s="8">
        <f t="shared" ref="H21:I21" si="29">H10+H6</f>
        <v>1730</v>
      </c>
      <c r="I21" s="8">
        <f t="shared" si="29"/>
        <v>1730</v>
      </c>
      <c r="J21" s="8"/>
      <c r="K21" s="8">
        <f>K10+K6</f>
        <v>0</v>
      </c>
      <c r="L21" s="8">
        <f t="shared" ref="L21:M21" si="30">L10+L6</f>
        <v>0</v>
      </c>
      <c r="M21" s="8">
        <f t="shared" si="30"/>
        <v>0</v>
      </c>
      <c r="N21" s="8">
        <v>0</v>
      </c>
      <c r="O21" s="8">
        <f>O10+O6</f>
        <v>0</v>
      </c>
      <c r="P21" s="8">
        <f t="shared" ref="P21:Q21" si="31">P10+P6</f>
        <v>0</v>
      </c>
      <c r="Q21" s="8">
        <f t="shared" si="31"/>
        <v>0</v>
      </c>
      <c r="R21" s="7"/>
      <c r="S21" s="7"/>
      <c r="T21" s="7"/>
      <c r="U21" s="7"/>
      <c r="V21" s="7"/>
      <c r="W21" s="6">
        <f>W10+W6</f>
        <v>147082400</v>
      </c>
      <c r="X21" s="6">
        <f t="shared" ref="X21:Y21" si="32">X10+X6</f>
        <v>147141800</v>
      </c>
      <c r="Y21" s="6">
        <f t="shared" si="32"/>
        <v>147141800</v>
      </c>
      <c r="Z21" s="6" t="e">
        <f>#REF!+Z10+Z6</f>
        <v>#REF!</v>
      </c>
      <c r="AA21" s="6" t="e">
        <f>#REF!+AA10+AA6</f>
        <v>#REF!</v>
      </c>
      <c r="AB21" s="6" t="e">
        <f>#REF!+AB10+AB6</f>
        <v>#REF!</v>
      </c>
      <c r="AC21" s="6" t="e">
        <f>#REF!+AC10+AC6</f>
        <v>#REF!</v>
      </c>
      <c r="AD21" s="6" t="e">
        <f>#REF!+AD10+AD6</f>
        <v>#REF!</v>
      </c>
      <c r="AE21" s="6" t="e">
        <f>#REF!+AE10+AE6</f>
        <v>#REF!</v>
      </c>
    </row>
    <row r="22" spans="1:31">
      <c r="Y22" s="9"/>
    </row>
  </sheetData>
  <mergeCells count="16">
    <mergeCell ref="Z4:AB4"/>
    <mergeCell ref="AC4:AE4"/>
    <mergeCell ref="T4:V4"/>
    <mergeCell ref="A2:Y2"/>
    <mergeCell ref="A4:A5"/>
    <mergeCell ref="B4:B5"/>
    <mergeCell ref="F4:F5"/>
    <mergeCell ref="J4:J5"/>
    <mergeCell ref="N4:N5"/>
    <mergeCell ref="R4:R5"/>
    <mergeCell ref="S4:S5"/>
    <mergeCell ref="C4:E4"/>
    <mergeCell ref="W4:Y4"/>
    <mergeCell ref="G4:I4"/>
    <mergeCell ref="K4:M4"/>
    <mergeCell ref="O4:Q4"/>
  </mergeCells>
  <pageMargins left="0.25" right="0.25" top="0.33" bottom="0.31" header="0.17" footer="0.17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2026-2028</vt:lpstr>
      <vt:lpstr>'2026-2028'!Заголовки_для_печати</vt:lpstr>
      <vt:lpstr>'2026-2028'!Область_печати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Василий Киркин</dc:creator>
  <cp:lastModifiedBy>Киркин В.В.</cp:lastModifiedBy>
  <cp:lastPrinted>2025-07-22T07:17:47Z</cp:lastPrinted>
  <dcterms:created xsi:type="dcterms:W3CDTF">2017-05-23T13:37:15Z</dcterms:created>
  <dcterms:modified xsi:type="dcterms:W3CDTF">2025-10-27T10:13:49Z</dcterms:modified>
</cp:coreProperties>
</file>