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7490" windowHeight="11010"/>
  </bookViews>
  <sheets>
    <sheet name="2023-2025" sheetId="12" r:id="rId1"/>
  </sheets>
  <definedNames>
    <definedName name="_xlnm.Print_Titles" localSheetId="0">'2023-2025'!$A:$A</definedName>
    <definedName name="_xlnm.Print_Area" localSheetId="0">'2023-2025'!$A$1:$Y$44</definedName>
  </definedNames>
  <calcPr calcId="145621"/>
</workbook>
</file>

<file path=xl/calcChain.xml><?xml version="1.0" encoding="utf-8"?>
<calcChain xmlns="http://schemas.openxmlformats.org/spreadsheetml/2006/main">
  <c r="G58" i="12" l="1"/>
  <c r="F58" i="12"/>
  <c r="E58" i="12"/>
  <c r="E59" i="12"/>
  <c r="E60" i="12" s="1"/>
  <c r="E61" i="12" s="1"/>
  <c r="E62" i="12" s="1"/>
  <c r="E63" i="12" s="1"/>
  <c r="E64" i="12" s="1"/>
  <c r="F53" i="12" s="1"/>
  <c r="F54" i="12" s="1"/>
  <c r="F55" i="12" s="1"/>
  <c r="F56" i="12" s="1"/>
  <c r="F57" i="12" s="1"/>
  <c r="E57" i="12"/>
  <c r="E56" i="12"/>
  <c r="E55" i="12"/>
  <c r="E54" i="12"/>
  <c r="E53" i="12"/>
  <c r="D64" i="12"/>
  <c r="D63" i="12"/>
  <c r="D62" i="12"/>
  <c r="D61" i="12"/>
  <c r="D60" i="12"/>
  <c r="D59" i="12"/>
  <c r="D58" i="12"/>
  <c r="W7" i="12"/>
  <c r="C6" i="12"/>
  <c r="K10" i="12"/>
  <c r="Y21" i="12"/>
  <c r="Y20" i="12"/>
  <c r="Y19" i="12"/>
  <c r="Y18" i="12"/>
  <c r="Y16" i="12"/>
  <c r="Y15" i="12"/>
  <c r="Y14" i="12"/>
  <c r="Y13" i="12"/>
  <c r="Y12" i="12"/>
  <c r="Y11" i="12"/>
  <c r="Y8" i="12"/>
  <c r="Y9" i="12"/>
  <c r="Y7" i="12"/>
  <c r="X18" i="12"/>
  <c r="X21" i="12"/>
  <c r="X20" i="12"/>
  <c r="X19" i="12"/>
  <c r="X16" i="12"/>
  <c r="X15" i="12"/>
  <c r="X14" i="12"/>
  <c r="X13" i="12"/>
  <c r="X12" i="12"/>
  <c r="X11" i="12"/>
  <c r="X8" i="12"/>
  <c r="X9" i="12"/>
  <c r="X7" i="12"/>
  <c r="Z17" i="12"/>
  <c r="AA17" i="12"/>
  <c r="AB17" i="12"/>
  <c r="Z10" i="12"/>
  <c r="AA10" i="12"/>
  <c r="AB10" i="12"/>
  <c r="Z6" i="12"/>
  <c r="AA6" i="12"/>
  <c r="AB6" i="12"/>
  <c r="F59" i="12" l="1"/>
  <c r="F60" i="12" s="1"/>
  <c r="F61" i="12" s="1"/>
  <c r="F62" i="12" s="1"/>
  <c r="F63" i="12" s="1"/>
  <c r="F64" i="12" s="1"/>
  <c r="G53" i="12" s="1"/>
  <c r="G54" i="12" s="1"/>
  <c r="G55" i="12" s="1"/>
  <c r="G56" i="12" s="1"/>
  <c r="G57" i="12" s="1"/>
  <c r="G59" i="12" s="1"/>
  <c r="G60" i="12" s="1"/>
  <c r="G61" i="12" s="1"/>
  <c r="G62" i="12" s="1"/>
  <c r="G63" i="12" s="1"/>
  <c r="G64" i="12" s="1"/>
  <c r="E65" i="12"/>
  <c r="AB22" i="12"/>
  <c r="Z22" i="12"/>
  <c r="AA22" i="12"/>
  <c r="Q17" i="12"/>
  <c r="P17" i="12"/>
  <c r="O17" i="12"/>
  <c r="M17" i="12"/>
  <c r="L17" i="12"/>
  <c r="K17" i="12"/>
  <c r="I17" i="12"/>
  <c r="H17" i="12"/>
  <c r="G17" i="12"/>
  <c r="D17" i="12"/>
  <c r="E17" i="12"/>
  <c r="C17" i="12"/>
  <c r="Q10" i="12"/>
  <c r="P10" i="12"/>
  <c r="O10" i="12"/>
  <c r="M10" i="12"/>
  <c r="L10" i="12"/>
  <c r="I10" i="12"/>
  <c r="H10" i="12"/>
  <c r="G10" i="12"/>
  <c r="D10" i="12"/>
  <c r="E10" i="12"/>
  <c r="C10" i="12"/>
  <c r="Q6" i="12"/>
  <c r="P6" i="12"/>
  <c r="O6" i="12"/>
  <c r="M6" i="12"/>
  <c r="L6" i="12"/>
  <c r="K6" i="12"/>
  <c r="I6" i="12"/>
  <c r="H6" i="12"/>
  <c r="G6" i="12"/>
  <c r="D6" i="12"/>
  <c r="E6" i="12"/>
  <c r="F65" i="12" l="1"/>
  <c r="D22" i="12"/>
  <c r="K22" i="12"/>
  <c r="P22" i="12"/>
  <c r="H22" i="12"/>
  <c r="G22" i="12"/>
  <c r="L22" i="12"/>
  <c r="Q22" i="12"/>
  <c r="C22" i="12"/>
  <c r="M22" i="12"/>
  <c r="E22" i="12"/>
  <c r="I22" i="12"/>
  <c r="O22" i="12"/>
  <c r="AE12" i="12"/>
  <c r="AE13" i="12"/>
  <c r="AE14" i="12"/>
  <c r="AE16" i="12"/>
  <c r="AE8" i="12"/>
  <c r="AE7" i="12"/>
  <c r="AE9" i="12"/>
  <c r="AE18" i="12"/>
  <c r="AE19" i="12"/>
  <c r="AE20" i="12"/>
  <c r="AE15" i="12"/>
  <c r="AE21" i="12"/>
  <c r="AD12" i="12"/>
  <c r="AD13" i="12"/>
  <c r="AD14" i="12"/>
  <c r="AD16" i="12"/>
  <c r="AD8" i="12"/>
  <c r="AD7" i="12"/>
  <c r="AD9" i="12"/>
  <c r="AD18" i="12"/>
  <c r="AD19" i="12"/>
  <c r="AD20" i="12"/>
  <c r="AD15" i="12"/>
  <c r="AD21" i="12"/>
  <c r="W12" i="12"/>
  <c r="AC12" i="12" s="1"/>
  <c r="W13" i="12"/>
  <c r="AC13" i="12" s="1"/>
  <c r="W14" i="12"/>
  <c r="AC14" i="12" s="1"/>
  <c r="W16" i="12"/>
  <c r="AC16" i="12" s="1"/>
  <c r="W8" i="12"/>
  <c r="AC8" i="12" s="1"/>
  <c r="AC7" i="12"/>
  <c r="W9" i="12"/>
  <c r="AC9" i="12" s="1"/>
  <c r="W18" i="12"/>
  <c r="AC18" i="12" s="1"/>
  <c r="W19" i="12"/>
  <c r="AC19" i="12" s="1"/>
  <c r="W20" i="12"/>
  <c r="AC20" i="12" s="1"/>
  <c r="W15" i="12"/>
  <c r="AC15" i="12" s="1"/>
  <c r="W21" i="12"/>
  <c r="AC21" i="12" s="1"/>
  <c r="AD17" i="12" l="1"/>
  <c r="AC17" i="12"/>
  <c r="AE17" i="12"/>
  <c r="AC6" i="12"/>
  <c r="AD6" i="12"/>
  <c r="AE6" i="12"/>
  <c r="W6" i="12"/>
  <c r="X6" i="12"/>
  <c r="Y6" i="12"/>
  <c r="W17" i="12"/>
  <c r="X17" i="12"/>
  <c r="Y17" i="12"/>
  <c r="W11" i="12"/>
  <c r="W10" i="12" l="1"/>
  <c r="W22" i="12" s="1"/>
  <c r="AC11" i="12"/>
  <c r="AC10" i="12" s="1"/>
  <c r="AC22" i="12" s="1"/>
  <c r="Y10" i="12"/>
  <c r="Y22" i="12" s="1"/>
  <c r="AE11" i="12"/>
  <c r="AE10" i="12" s="1"/>
  <c r="AE22" i="12" s="1"/>
  <c r="X10" i="12"/>
  <c r="X22" i="12" s="1"/>
  <c r="AD11" i="12"/>
  <c r="AD10" i="12" s="1"/>
  <c r="AD22" i="12" s="1"/>
  <c r="G65" i="12"/>
  <c r="F66" i="12"/>
  <c r="D65" i="12"/>
  <c r="T32" i="12"/>
  <c r="T39" i="12" s="1"/>
  <c r="E66" i="12" l="1"/>
  <c r="G66" i="12"/>
</calcChain>
</file>

<file path=xl/sharedStrings.xml><?xml version="1.0" encoding="utf-8"?>
<sst xmlns="http://schemas.openxmlformats.org/spreadsheetml/2006/main" count="73" uniqueCount="52">
  <si>
    <t>Количество месяцев</t>
  </si>
  <si>
    <t>Муниципальное образование</t>
  </si>
  <si>
    <t xml:space="preserve">ИТОГО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</si>
  <si>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</si>
  <si>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</si>
  <si>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</si>
  <si>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</si>
  <si>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</si>
  <si>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</si>
  <si>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</si>
  <si>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</si>
  <si>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</si>
  <si>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</si>
  <si>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</si>
  <si>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</si>
  <si>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коэффициент расходов на осуществление органами местного самоуправления государственных полномочий по организации предоставления ежемесячной жилищно-коммунальной выплаты специалистам муниципальных учреждений (организаций), указанным в подпунктах 1 - 4, 6, 8 пункта 2 статьи 3 Закона</t>
  </si>
  <si>
    <t>2023 год</t>
  </si>
  <si>
    <t>2024 год</t>
  </si>
  <si>
    <t xml:space="preserve"> коэффициент индексации размеров ежемесячной жилищно-коммунальной выплаты, на очередной финансовый год и плановый период.
</t>
  </si>
  <si>
    <t>G</t>
  </si>
  <si>
    <t xml:space="preserve">Коэффициент индексации размеров ежемесячной жилищно-коммунальной выплаты, значение которого устанавливается ежегодно законом Мурманской области об областном бюджете на очередной финансовый год и плановый период.
G
</t>
  </si>
  <si>
    <t xml:space="preserve"> Объем предоставляемой субвенции для каждого муниципального образования 
(Si)
</t>
  </si>
  <si>
    <t>R - средний размер ежемесячной жилищно-коммунальной выплаты специалистам, указанным в подпунктах 1, 2, 6 пункта 2 статьи 3 Закона Мурманской области от 27.12.2004 № 561-01-ЗМО, сложившийся в текущем финансовом году в муниципальном образовании (по данным органов местного самоуправления)</t>
  </si>
  <si>
    <t xml:space="preserve">Hri - прогнозируемая среднегодовая численность специалистов, указанных в подпунктах 1, 2, 6 пункта 2 статьи 3 Закона Мурманской области от 27.12.2004 № 561-01-ЗМО, в муниципальном образовании на соответствующий финансовый год, по данным органов местного самоуправления
</t>
  </si>
  <si>
    <t xml:space="preserve">Hpi - прогнозируемая среднегодовая численность специалистов, указанных в подпункте 3 пункта 2 статьи 3 настоящего Закона Мурманской области от 27.12.2004 № 561-01-ЗМО, в муниципальном образовании на соответствующий финансовый год по данным органов местного самоуправления
</t>
  </si>
  <si>
    <t xml:space="preserve">Hqi - прогнозируемая среднегодовая численность специалистов, указанных в подпункте 4 пункта 2 статьи 3 настоящего Закона Мурманской области от 27.12.2004 № 561-01-ЗМО, в муниципальном образовании на соответствующий финансовый год, по данным органов местного самоуправления
</t>
  </si>
  <si>
    <t>Р - средний размер ежемесячной жилищно-коммунальной выплаты специалистам, указанным в подпункте 3 пункта 2 статьи 3 Закона Закона Мурманской области от 27.12.2004 № 561-01-ЗМО, сложившийся в текущем финансовом году в муниципальном образовании (по данным органов местного самоуправления)</t>
  </si>
  <si>
    <t>Q - средний размер ежемесячной жилищно-коммунальной выплаты специалистам, указанным в подпункте 4 пункта 2 статьи 3 Закона Мурманской области от 27.12.2004 № 561-01-ЗМО, сложившийся в текущем финансовом году в муниципальном образовании (по данным органов местного самоуправления)</t>
  </si>
  <si>
    <t>Hfi - прогнозируемая среднегодовая численность специалистов, указанных в подпункте 8 пункта 2 статьи 3 Закона Мурманской области от 27.12.2004 № 561-01-ЗМО, в муниципальном образовании на соответствующий финансовый год (по данным органов местного самоуправления)</t>
  </si>
  <si>
    <t>F - средний размер ежемесячной жилищно-коммунальной выплаты специалистам, указанным в подпункте 8 пункта 2 статьи 3 Закона Мурманской области от 27.12.2004 № 561-01-ЗМО, сложившийся в текущем финансовом году в муниципальном образовании (по данным органов местного самоуправления)</t>
  </si>
  <si>
    <t>Печенгский муниципальный округ</t>
  </si>
  <si>
    <t xml:space="preserve">муниципальный округ г. Кировск с подведомственной территорией </t>
  </si>
  <si>
    <t>Ковдорский муниципальный округ</t>
  </si>
  <si>
    <t>муниципальный округ г. Мончегорск с подведомственной территорией</t>
  </si>
  <si>
    <t>муниципальный округ г. Оленегорск с подведомственной территорией</t>
  </si>
  <si>
    <t>муниципальный округ г. Полярные Зори с подведомственной территорией</t>
  </si>
  <si>
    <t xml:space="preserve"> городской округ ЗАТО п. Видяево</t>
  </si>
  <si>
    <t>городской округ ЗАТО Александровск</t>
  </si>
  <si>
    <t>городской округ ЗАТО г. Североморск</t>
  </si>
  <si>
    <t>Кандалакшский муниципальный район</t>
  </si>
  <si>
    <t>Кольский муниципальный район</t>
  </si>
  <si>
    <t>Ловозерский муниципальный район</t>
  </si>
  <si>
    <t>Терский муниципальный район</t>
  </si>
  <si>
    <t>Городские округа</t>
  </si>
  <si>
    <t>Муниципальные округа</t>
  </si>
  <si>
    <t>Муниципальные районы</t>
  </si>
  <si>
    <t>Заместитель министра труда и социального развития Мурманской области</t>
  </si>
  <si>
    <t>Л.М. Васинцева</t>
  </si>
  <si>
    <t xml:space="preserve">Предусмотрено </t>
  </si>
  <si>
    <t>Отклонение</t>
  </si>
  <si>
    <t>2025 год</t>
  </si>
  <si>
    <t xml:space="preserve"> Определение общего объема субвенции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от 27.12.2004 № 561-01-ЗМО, имеющим право на предоставление ежемесячной жилищно-коммунальной выплаты на 2023 год и плановый период 2024-2025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</si>
</sst>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"/>
    <numFmt numFmtId="167" formatCode="0.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1F5F9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" fontId="5" fillId="3" borderId="8">
      <alignment horizontal="right" vertical="top" shrinkToFit="1"/>
    </xf>
  </cellStyleXfs>
  <cellXfs count="53">
    <xf numFmtId="0" fontId="0" fillId="0" borderId="0" xfId="0"/>
    <xf numFmtId="0" fontId="1" fillId="0" borderId="0" xfId="0" applyFont="1"/>
    <xf numFmtId="4" fontId="1" fillId="0" borderId="1" xfId="0" applyNumberFormat="1" applyFont="1" applyBorder="1"/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/>
    <xf numFmtId="4" fontId="4" fillId="0" borderId="1" xfId="0" applyNumberFormat="1" applyFont="1" applyBorder="1"/>
    <xf numFmtId="0" fontId="4" fillId="0" borderId="1" xfId="0" applyFont="1" applyBorder="1"/>
    <xf numFmtId="3" fontId="4" fillId="0" borderId="1" xfId="0" applyNumberFormat="1" applyFont="1" applyBorder="1"/>
    <xf numFmtId="4" fontId="1" fillId="0" borderId="0" xfId="0" applyNumberFormat="1" applyFont="1"/>
    <xf numFmtId="0" fontId="1" fillId="0" borderId="0" xfId="0" applyFont="1" applyAlignment="1">
      <alignment wrapText="1"/>
    </xf>
    <xf numFmtId="4" fontId="1" fillId="2" borderId="1" xfId="0" applyNumberFormat="1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9" fillId="0" borderId="0" xfId="0" applyFont="1" applyBorder="1" applyAlignment="1"/>
    <xf numFmtId="164" fontId="10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0" fontId="11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/>
    <xf numFmtId="2" fontId="0" fillId="0" borderId="0" xfId="0" applyNumberFormat="1"/>
    <xf numFmtId="166" fontId="0" fillId="0" borderId="0" xfId="0" applyNumberFormat="1"/>
    <xf numFmtId="167" fontId="6" fillId="0" borderId="0" xfId="0" applyNumberFormat="1" applyFont="1"/>
    <xf numFmtId="167" fontId="1" fillId="0" borderId="1" xfId="0" applyNumberFormat="1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</cellXfs>
  <cellStyles count="2">
    <cellStyle name="ex73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66"/>
  <sheetViews>
    <sheetView tabSelected="1" view="pageBreakPreview" zoomScale="60" zoomScaleNormal="80" workbookViewId="0">
      <selection activeCell="Q5" sqref="Q5"/>
    </sheetView>
  </sheetViews>
  <sheetFormatPr defaultColWidth="9.140625" defaultRowHeight="15" x14ac:dyDescent="0.25"/>
  <cols>
    <col min="1" max="1" width="31.7109375" style="10" customWidth="1"/>
    <col min="2" max="2" width="14.140625" style="1" customWidth="1"/>
    <col min="3" max="5" width="9" style="1" customWidth="1"/>
    <col min="6" max="6" width="13.140625" style="1" customWidth="1"/>
    <col min="7" max="9" width="9.42578125" style="1" customWidth="1"/>
    <col min="10" max="10" width="15.140625" style="1" customWidth="1"/>
    <col min="11" max="13" width="10" style="1" customWidth="1"/>
    <col min="14" max="14" width="15.42578125" style="1" customWidth="1"/>
    <col min="15" max="17" width="8.7109375" style="1" customWidth="1"/>
    <col min="18" max="18" width="7.28515625" style="1" customWidth="1"/>
    <col min="19" max="19" width="14.85546875" style="1" customWidth="1"/>
    <col min="20" max="22" width="9.42578125" style="1" customWidth="1"/>
    <col min="23" max="25" width="17.28515625" style="1" customWidth="1"/>
    <col min="26" max="31" width="16.42578125" style="1" hidden="1" customWidth="1"/>
    <col min="32" max="16384" width="9.140625" style="1"/>
  </cols>
  <sheetData>
    <row r="2" spans="1:31" ht="82.5" customHeight="1" x14ac:dyDescent="0.25">
      <c r="A2" s="48" t="s">
        <v>51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4" spans="1:31" ht="172.15" customHeight="1" x14ac:dyDescent="0.25">
      <c r="A4" s="50" t="s">
        <v>1</v>
      </c>
      <c r="B4" s="52" t="s">
        <v>22</v>
      </c>
      <c r="C4" s="39" t="s">
        <v>23</v>
      </c>
      <c r="D4" s="40"/>
      <c r="E4" s="40"/>
      <c r="F4" s="52" t="s">
        <v>26</v>
      </c>
      <c r="G4" s="39" t="s">
        <v>24</v>
      </c>
      <c r="H4" s="40"/>
      <c r="I4" s="41"/>
      <c r="J4" s="52" t="s">
        <v>27</v>
      </c>
      <c r="K4" s="39" t="s">
        <v>25</v>
      </c>
      <c r="L4" s="40"/>
      <c r="M4" s="41"/>
      <c r="N4" s="52" t="s">
        <v>29</v>
      </c>
      <c r="O4" s="39" t="s">
        <v>28</v>
      </c>
      <c r="P4" s="40"/>
      <c r="Q4" s="41"/>
      <c r="R4" s="50" t="s">
        <v>0</v>
      </c>
      <c r="S4" s="50" t="s">
        <v>15</v>
      </c>
      <c r="T4" s="42" t="s">
        <v>20</v>
      </c>
      <c r="U4" s="46"/>
      <c r="V4" s="47"/>
      <c r="W4" s="42" t="s">
        <v>21</v>
      </c>
      <c r="X4" s="43"/>
      <c r="Y4" s="44"/>
      <c r="Z4" s="42" t="s">
        <v>48</v>
      </c>
      <c r="AA4" s="43"/>
      <c r="AB4" s="44"/>
      <c r="AC4" s="42" t="s">
        <v>49</v>
      </c>
      <c r="AD4" s="43"/>
      <c r="AE4" s="44"/>
    </row>
    <row r="5" spans="1:31" s="4" customFormat="1" ht="233.25" customHeight="1" x14ac:dyDescent="0.25">
      <c r="A5" s="51"/>
      <c r="B5" s="52"/>
      <c r="C5" s="13" t="s">
        <v>16</v>
      </c>
      <c r="D5" s="13" t="s">
        <v>17</v>
      </c>
      <c r="E5" s="13" t="s">
        <v>50</v>
      </c>
      <c r="F5" s="52"/>
      <c r="G5" s="13" t="s">
        <v>16</v>
      </c>
      <c r="H5" s="13" t="s">
        <v>17</v>
      </c>
      <c r="I5" s="13" t="s">
        <v>50</v>
      </c>
      <c r="J5" s="52"/>
      <c r="K5" s="13" t="s">
        <v>16</v>
      </c>
      <c r="L5" s="13" t="s">
        <v>17</v>
      </c>
      <c r="M5" s="13" t="s">
        <v>50</v>
      </c>
      <c r="N5" s="52"/>
      <c r="O5" s="13" t="s">
        <v>16</v>
      </c>
      <c r="P5" s="13" t="s">
        <v>17</v>
      </c>
      <c r="Q5" s="13" t="s">
        <v>50</v>
      </c>
      <c r="R5" s="51"/>
      <c r="S5" s="51"/>
      <c r="T5" s="13" t="s">
        <v>16</v>
      </c>
      <c r="U5" s="13" t="s">
        <v>17</v>
      </c>
      <c r="V5" s="13" t="s">
        <v>50</v>
      </c>
      <c r="W5" s="13" t="s">
        <v>16</v>
      </c>
      <c r="X5" s="13" t="s">
        <v>17</v>
      </c>
      <c r="Y5" s="13" t="s">
        <v>50</v>
      </c>
      <c r="Z5" s="13" t="s">
        <v>16</v>
      </c>
      <c r="AA5" s="13" t="s">
        <v>17</v>
      </c>
      <c r="AB5" s="13" t="s">
        <v>50</v>
      </c>
      <c r="AC5" s="13" t="s">
        <v>16</v>
      </c>
      <c r="AD5" s="13" t="s">
        <v>17</v>
      </c>
      <c r="AE5" s="13" t="s">
        <v>50</v>
      </c>
    </row>
    <row r="6" spans="1:31" s="26" customFormat="1" ht="27.75" customHeight="1" x14ac:dyDescent="0.25">
      <c r="A6" s="22" t="s">
        <v>43</v>
      </c>
      <c r="B6" s="23"/>
      <c r="C6" s="24">
        <f>SUM(C7:C9)</f>
        <v>81</v>
      </c>
      <c r="D6" s="24">
        <f t="shared" ref="D6:E6" si="0">SUM(D7:D9)</f>
        <v>82</v>
      </c>
      <c r="E6" s="24">
        <f t="shared" si="0"/>
        <v>82</v>
      </c>
      <c r="F6" s="23"/>
      <c r="G6" s="24">
        <f>SUM(G7:G9)</f>
        <v>331</v>
      </c>
      <c r="H6" s="24">
        <f t="shared" ref="H6" si="1">SUM(H7:H9)</f>
        <v>332</v>
      </c>
      <c r="I6" s="24">
        <f t="shared" ref="I6" si="2">SUM(I7:I9)</f>
        <v>333</v>
      </c>
      <c r="J6" s="23"/>
      <c r="K6" s="24">
        <f>SUM(K7:K9)</f>
        <v>0</v>
      </c>
      <c r="L6" s="24">
        <f t="shared" ref="L6" si="3">SUM(L7:L9)</f>
        <v>0</v>
      </c>
      <c r="M6" s="24">
        <f t="shared" ref="M6" si="4">SUM(M7:M9)</f>
        <v>0</v>
      </c>
      <c r="N6" s="23"/>
      <c r="O6" s="24">
        <f>SUM(O7:O9)</f>
        <v>0</v>
      </c>
      <c r="P6" s="24">
        <f t="shared" ref="P6" si="5">SUM(P7:P9)</f>
        <v>0</v>
      </c>
      <c r="Q6" s="24">
        <f t="shared" ref="Q6" si="6">SUM(Q7:Q9)</f>
        <v>0</v>
      </c>
      <c r="R6" s="25"/>
      <c r="S6" s="25"/>
      <c r="T6" s="24"/>
      <c r="U6" s="24"/>
      <c r="V6" s="24"/>
      <c r="W6" s="33">
        <f>SUM(W7:W9)</f>
        <v>26352400</v>
      </c>
      <c r="X6" s="33">
        <f t="shared" ref="X6:AE6" si="7">SUM(X7:X9)</f>
        <v>26480200</v>
      </c>
      <c r="Y6" s="33">
        <f t="shared" si="7"/>
        <v>26550300</v>
      </c>
      <c r="Z6" s="33">
        <f t="shared" si="7"/>
        <v>0</v>
      </c>
      <c r="AA6" s="33">
        <f t="shared" si="7"/>
        <v>0</v>
      </c>
      <c r="AB6" s="33">
        <f t="shared" si="7"/>
        <v>0</v>
      </c>
      <c r="AC6" s="33">
        <f t="shared" si="7"/>
        <v>26352400</v>
      </c>
      <c r="AD6" s="33">
        <f t="shared" si="7"/>
        <v>26480200</v>
      </c>
      <c r="AE6" s="33">
        <f t="shared" si="7"/>
        <v>26550300</v>
      </c>
    </row>
    <row r="7" spans="1:31" ht="30" x14ac:dyDescent="0.25">
      <c r="A7" s="20" t="s">
        <v>37</v>
      </c>
      <c r="B7" s="11">
        <v>5035.5</v>
      </c>
      <c r="C7" s="12">
        <v>14</v>
      </c>
      <c r="D7" s="12">
        <v>14</v>
      </c>
      <c r="E7" s="12">
        <v>14</v>
      </c>
      <c r="F7" s="11">
        <v>5488.14</v>
      </c>
      <c r="G7" s="12">
        <v>20</v>
      </c>
      <c r="H7" s="12">
        <v>20</v>
      </c>
      <c r="I7" s="12">
        <v>20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3">
        <v>12</v>
      </c>
      <c r="S7" s="3">
        <v>1.008</v>
      </c>
      <c r="T7" s="38">
        <v>1.0162866449511401</v>
      </c>
      <c r="U7" s="38">
        <v>1</v>
      </c>
      <c r="V7" s="34">
        <v>1</v>
      </c>
      <c r="W7" s="2">
        <f>ROUNDUP((B7*C7+F7*G7+J7*K7+N7*O7)*R7*S7*T7/100,0)*100</f>
        <v>2216000</v>
      </c>
      <c r="X7" s="2">
        <f>ROUNDUP((B7*D7+F7*H7+J7*L7+N7*P7)*R7*S7*T7*U7/100,0)*100</f>
        <v>2216000</v>
      </c>
      <c r="Y7" s="2">
        <f>ROUNDUP((B7*E7+F7*I7+J7*M7+N7*Q7)*R7*S7*T7*U7*V7/100,0)*100</f>
        <v>2216000</v>
      </c>
      <c r="Z7" s="2"/>
      <c r="AA7" s="2"/>
      <c r="AB7" s="2">
        <v>0</v>
      </c>
      <c r="AC7" s="2">
        <f>W7-Z7</f>
        <v>2216000</v>
      </c>
      <c r="AD7" s="2">
        <f t="shared" ref="AD7:AE7" si="8">X7-AA7</f>
        <v>2216000</v>
      </c>
      <c r="AE7" s="2">
        <f t="shared" si="8"/>
        <v>2216000</v>
      </c>
    </row>
    <row r="8" spans="1:31" ht="30" x14ac:dyDescent="0.25">
      <c r="A8" s="20" t="s">
        <v>36</v>
      </c>
      <c r="B8" s="11">
        <v>3454.53</v>
      </c>
      <c r="C8" s="12">
        <v>39</v>
      </c>
      <c r="D8" s="12">
        <v>39</v>
      </c>
      <c r="E8" s="12">
        <v>39</v>
      </c>
      <c r="F8" s="11">
        <v>5236.12</v>
      </c>
      <c r="G8" s="12">
        <v>163</v>
      </c>
      <c r="H8" s="12">
        <v>163</v>
      </c>
      <c r="I8" s="12">
        <v>163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3">
        <v>12</v>
      </c>
      <c r="S8" s="3">
        <v>1.008</v>
      </c>
      <c r="T8" s="38">
        <v>1.0162866449511401</v>
      </c>
      <c r="U8" s="38">
        <v>1</v>
      </c>
      <c r="V8" s="34">
        <v>1</v>
      </c>
      <c r="W8" s="2">
        <f>ROUNDUP((B8*C8+F8*G8+J8*K8+N8*O8)*R8*S8*T8/100,0)*100</f>
        <v>12148200</v>
      </c>
      <c r="X8" s="2">
        <f t="shared" ref="X8:X21" si="9">ROUNDUP((B8*D8+F8*H8+J8*L8+N8*P8)*R8*S8*T8*U8/100,0)*100</f>
        <v>12148200</v>
      </c>
      <c r="Y8" s="2">
        <f t="shared" ref="Y8:Y21" si="10">ROUNDUP((B8*E8+F8*I8+J8*M8+N8*Q8)*R8*S8*T8*U8*V8/100,0)*100</f>
        <v>12148200</v>
      </c>
      <c r="Z8" s="2"/>
      <c r="AA8" s="2"/>
      <c r="AB8" s="2">
        <v>0</v>
      </c>
      <c r="AC8" s="2">
        <f t="shared" ref="AC8:AC9" si="11">W8-Z8</f>
        <v>12148200</v>
      </c>
      <c r="AD8" s="2">
        <f t="shared" ref="AD8:AD9" si="12">X8-AA8</f>
        <v>12148200</v>
      </c>
      <c r="AE8" s="2">
        <f t="shared" ref="AE8:AE9" si="13">Y8-AB8</f>
        <v>12148200</v>
      </c>
    </row>
    <row r="9" spans="1:31" ht="30" x14ac:dyDescent="0.25">
      <c r="A9" s="20" t="s">
        <v>38</v>
      </c>
      <c r="B9" s="11">
        <v>4700</v>
      </c>
      <c r="C9" s="12">
        <v>28</v>
      </c>
      <c r="D9" s="12">
        <v>29</v>
      </c>
      <c r="E9" s="12">
        <v>29</v>
      </c>
      <c r="F9" s="11">
        <v>5700</v>
      </c>
      <c r="G9" s="12">
        <v>148</v>
      </c>
      <c r="H9" s="12">
        <v>149</v>
      </c>
      <c r="I9" s="12">
        <v>150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3">
        <v>12</v>
      </c>
      <c r="S9" s="3">
        <v>1.008</v>
      </c>
      <c r="T9" s="38">
        <v>1.0162866449511401</v>
      </c>
      <c r="U9" s="38">
        <v>1</v>
      </c>
      <c r="V9" s="34">
        <v>1</v>
      </c>
      <c r="W9" s="2">
        <f>ROUNDUP((B9*C9+F9*G9+J9*K9+N9*O9)*R9*S9*T9/100,0)*100</f>
        <v>11988200</v>
      </c>
      <c r="X9" s="2">
        <f t="shared" si="9"/>
        <v>12116000</v>
      </c>
      <c r="Y9" s="2">
        <f t="shared" si="10"/>
        <v>12186100</v>
      </c>
      <c r="Z9" s="2"/>
      <c r="AA9" s="2"/>
      <c r="AB9" s="2">
        <v>0</v>
      </c>
      <c r="AC9" s="2">
        <f t="shared" si="11"/>
        <v>11988200</v>
      </c>
      <c r="AD9" s="2">
        <f t="shared" si="12"/>
        <v>12116000</v>
      </c>
      <c r="AE9" s="2">
        <f t="shared" si="13"/>
        <v>12186100</v>
      </c>
    </row>
    <row r="10" spans="1:31" s="26" customFormat="1" ht="27.75" customHeight="1" x14ac:dyDescent="0.25">
      <c r="A10" s="22" t="s">
        <v>44</v>
      </c>
      <c r="B10" s="23"/>
      <c r="C10" s="24">
        <f>SUM(C11:C16)</f>
        <v>132</v>
      </c>
      <c r="D10" s="24">
        <f t="shared" ref="D10:E10" si="14">SUM(D11:D16)</f>
        <v>132</v>
      </c>
      <c r="E10" s="24">
        <f t="shared" si="14"/>
        <v>132</v>
      </c>
      <c r="F10" s="23"/>
      <c r="G10" s="24">
        <f>SUM(G11:G16)</f>
        <v>580</v>
      </c>
      <c r="H10" s="24">
        <f t="shared" ref="H10" si="15">SUM(H11:H16)</f>
        <v>580</v>
      </c>
      <c r="I10" s="24">
        <f t="shared" ref="I10" si="16">SUM(I11:I16)</f>
        <v>580</v>
      </c>
      <c r="J10" s="23"/>
      <c r="K10" s="24">
        <f>SUM(K11:K16)</f>
        <v>0</v>
      </c>
      <c r="L10" s="24">
        <f t="shared" ref="L10" si="17">SUM(L11:L16)</f>
        <v>0</v>
      </c>
      <c r="M10" s="24">
        <f t="shared" ref="M10" si="18">SUM(M11:M16)</f>
        <v>0</v>
      </c>
      <c r="N10" s="23"/>
      <c r="O10" s="24">
        <f>SUM(O11:O16)</f>
        <v>1</v>
      </c>
      <c r="P10" s="24">
        <f t="shared" ref="P10" si="19">SUM(P11:P16)</f>
        <v>1</v>
      </c>
      <c r="Q10" s="24">
        <f t="shared" ref="Q10" si="20">SUM(Q11:Q16)</f>
        <v>1</v>
      </c>
      <c r="R10" s="25"/>
      <c r="S10" s="25"/>
      <c r="T10" s="38"/>
      <c r="U10" s="38"/>
      <c r="V10" s="24"/>
      <c r="W10" s="33">
        <f>SUM(W11:W16)</f>
        <v>43950900</v>
      </c>
      <c r="X10" s="33">
        <f t="shared" ref="X10:AE10" si="21">SUM(X11:X16)</f>
        <v>43950900</v>
      </c>
      <c r="Y10" s="33">
        <f t="shared" si="21"/>
        <v>43950900</v>
      </c>
      <c r="Z10" s="33">
        <f t="shared" si="21"/>
        <v>0</v>
      </c>
      <c r="AA10" s="33">
        <f t="shared" si="21"/>
        <v>0</v>
      </c>
      <c r="AB10" s="33">
        <f t="shared" si="21"/>
        <v>0</v>
      </c>
      <c r="AC10" s="33">
        <f t="shared" si="21"/>
        <v>43950900</v>
      </c>
      <c r="AD10" s="33">
        <f t="shared" si="21"/>
        <v>43950900</v>
      </c>
      <c r="AE10" s="33">
        <f t="shared" si="21"/>
        <v>43950900</v>
      </c>
    </row>
    <row r="11" spans="1:31" ht="30" x14ac:dyDescent="0.25">
      <c r="A11" s="18" t="s">
        <v>31</v>
      </c>
      <c r="B11" s="11">
        <v>4094.64</v>
      </c>
      <c r="C11" s="12">
        <v>9</v>
      </c>
      <c r="D11" s="12">
        <v>9</v>
      </c>
      <c r="E11" s="12">
        <v>9</v>
      </c>
      <c r="F11" s="11">
        <v>4757.87</v>
      </c>
      <c r="G11" s="12">
        <v>32</v>
      </c>
      <c r="H11" s="12">
        <v>32</v>
      </c>
      <c r="I11" s="12">
        <v>32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3">
        <v>12</v>
      </c>
      <c r="S11" s="3">
        <v>1.008</v>
      </c>
      <c r="T11" s="38">
        <v>1.0162866449511401</v>
      </c>
      <c r="U11" s="38">
        <v>1</v>
      </c>
      <c r="V11" s="34">
        <v>1</v>
      </c>
      <c r="W11" s="2">
        <f t="shared" ref="W11:W16" si="22">ROUNDUP((B11*C11+F11*G11+J11*K11+N11*O11)*R11*S11*T11/100,0)*100</f>
        <v>2324700</v>
      </c>
      <c r="X11" s="2">
        <f t="shared" si="9"/>
        <v>2324700</v>
      </c>
      <c r="Y11" s="2">
        <f t="shared" si="10"/>
        <v>2324700</v>
      </c>
      <c r="Z11" s="2"/>
      <c r="AA11" s="2"/>
      <c r="AB11" s="2">
        <v>0</v>
      </c>
      <c r="AC11" s="2">
        <f t="shared" ref="AC11:AC16" si="23">W11-Z11</f>
        <v>2324700</v>
      </c>
      <c r="AD11" s="2">
        <f t="shared" ref="AD11:AD16" si="24">X11-AA11</f>
        <v>2324700</v>
      </c>
      <c r="AE11" s="2">
        <f t="shared" ref="AE11:AE16" si="25">Y11-AB11</f>
        <v>2324700</v>
      </c>
    </row>
    <row r="12" spans="1:31" ht="30" x14ac:dyDescent="0.25">
      <c r="A12" s="19" t="s">
        <v>32</v>
      </c>
      <c r="B12" s="11">
        <v>5655.55</v>
      </c>
      <c r="C12" s="12">
        <v>12</v>
      </c>
      <c r="D12" s="12">
        <v>12</v>
      </c>
      <c r="E12" s="12">
        <v>12</v>
      </c>
      <c r="F12" s="11">
        <v>6210.93</v>
      </c>
      <c r="G12" s="12">
        <v>34</v>
      </c>
      <c r="H12" s="12">
        <v>34</v>
      </c>
      <c r="I12" s="12">
        <v>34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3">
        <v>12</v>
      </c>
      <c r="S12" s="3">
        <v>1.008</v>
      </c>
      <c r="T12" s="38">
        <v>1.0162866449511401</v>
      </c>
      <c r="U12" s="38">
        <v>1</v>
      </c>
      <c r="V12" s="34">
        <v>1</v>
      </c>
      <c r="W12" s="2">
        <f t="shared" si="22"/>
        <v>3430300</v>
      </c>
      <c r="X12" s="2">
        <f t="shared" si="9"/>
        <v>3430300</v>
      </c>
      <c r="Y12" s="2">
        <f t="shared" si="10"/>
        <v>3430300</v>
      </c>
      <c r="Z12" s="2"/>
      <c r="AA12" s="2"/>
      <c r="AB12" s="2">
        <v>0</v>
      </c>
      <c r="AC12" s="2">
        <f t="shared" si="23"/>
        <v>3430300</v>
      </c>
      <c r="AD12" s="2">
        <f t="shared" si="24"/>
        <v>3430300</v>
      </c>
      <c r="AE12" s="2">
        <f t="shared" si="25"/>
        <v>3430300</v>
      </c>
    </row>
    <row r="13" spans="1:31" ht="45" x14ac:dyDescent="0.25">
      <c r="A13" s="18" t="s">
        <v>33</v>
      </c>
      <c r="B13" s="11">
        <v>3155.68</v>
      </c>
      <c r="C13" s="12">
        <v>4</v>
      </c>
      <c r="D13" s="12">
        <v>4</v>
      </c>
      <c r="E13" s="12">
        <v>4</v>
      </c>
      <c r="F13" s="11">
        <v>4071.43</v>
      </c>
      <c r="G13" s="12">
        <v>30</v>
      </c>
      <c r="H13" s="12">
        <v>30</v>
      </c>
      <c r="I13" s="12">
        <v>30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3">
        <v>12</v>
      </c>
      <c r="S13" s="3">
        <v>1.008</v>
      </c>
      <c r="T13" s="38">
        <v>1.0162866449511401</v>
      </c>
      <c r="U13" s="38">
        <v>1</v>
      </c>
      <c r="V13" s="34">
        <v>1</v>
      </c>
      <c r="W13" s="2">
        <f t="shared" si="22"/>
        <v>1656700</v>
      </c>
      <c r="X13" s="2">
        <f t="shared" si="9"/>
        <v>1656700</v>
      </c>
      <c r="Y13" s="2">
        <f t="shared" si="10"/>
        <v>1656700</v>
      </c>
      <c r="Z13" s="2"/>
      <c r="AA13" s="2"/>
      <c r="AB13" s="2">
        <v>0</v>
      </c>
      <c r="AC13" s="2">
        <f t="shared" si="23"/>
        <v>1656700</v>
      </c>
      <c r="AD13" s="2">
        <f t="shared" si="24"/>
        <v>1656700</v>
      </c>
      <c r="AE13" s="2">
        <f t="shared" si="25"/>
        <v>1656700</v>
      </c>
    </row>
    <row r="14" spans="1:31" ht="45" x14ac:dyDescent="0.25">
      <c r="A14" s="19" t="s">
        <v>34</v>
      </c>
      <c r="B14" s="11">
        <v>4955.3</v>
      </c>
      <c r="C14" s="12">
        <v>3</v>
      </c>
      <c r="D14" s="12">
        <v>3</v>
      </c>
      <c r="E14" s="12">
        <v>3</v>
      </c>
      <c r="F14" s="11">
        <v>5551.8</v>
      </c>
      <c r="G14" s="12">
        <v>90</v>
      </c>
      <c r="H14" s="12">
        <v>90</v>
      </c>
      <c r="I14" s="12">
        <v>90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3">
        <v>12</v>
      </c>
      <c r="S14" s="3">
        <v>1.008</v>
      </c>
      <c r="T14" s="38">
        <v>1.0162866449511401</v>
      </c>
      <c r="U14" s="38">
        <v>1</v>
      </c>
      <c r="V14" s="34">
        <v>1</v>
      </c>
      <c r="W14" s="2">
        <f t="shared" si="22"/>
        <v>6325100</v>
      </c>
      <c r="X14" s="2">
        <f t="shared" si="9"/>
        <v>6325100</v>
      </c>
      <c r="Y14" s="2">
        <f t="shared" si="10"/>
        <v>6325100</v>
      </c>
      <c r="Z14" s="2"/>
      <c r="AA14" s="2"/>
      <c r="AB14" s="2">
        <v>0</v>
      </c>
      <c r="AC14" s="2">
        <f t="shared" si="23"/>
        <v>6325100</v>
      </c>
      <c r="AD14" s="2">
        <f t="shared" si="24"/>
        <v>6325100</v>
      </c>
      <c r="AE14" s="2">
        <f t="shared" si="25"/>
        <v>6325100</v>
      </c>
    </row>
    <row r="15" spans="1:31" ht="30.75" customHeight="1" x14ac:dyDescent="0.25">
      <c r="A15" s="21" t="s">
        <v>30</v>
      </c>
      <c r="B15" s="11">
        <v>3641.17</v>
      </c>
      <c r="C15" s="12">
        <v>91</v>
      </c>
      <c r="D15" s="12">
        <v>91</v>
      </c>
      <c r="E15" s="12">
        <v>91</v>
      </c>
      <c r="F15" s="11">
        <v>5135.55</v>
      </c>
      <c r="G15" s="12">
        <v>364</v>
      </c>
      <c r="H15" s="12">
        <v>364</v>
      </c>
      <c r="I15" s="12">
        <v>364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3">
        <v>12</v>
      </c>
      <c r="S15" s="3">
        <v>1.008</v>
      </c>
      <c r="T15" s="38">
        <v>1.0162866449511401</v>
      </c>
      <c r="U15" s="38">
        <v>1</v>
      </c>
      <c r="V15" s="34">
        <v>1</v>
      </c>
      <c r="W15" s="2">
        <f t="shared" si="22"/>
        <v>27053100</v>
      </c>
      <c r="X15" s="2">
        <f t="shared" si="9"/>
        <v>27053100</v>
      </c>
      <c r="Y15" s="2">
        <f t="shared" si="10"/>
        <v>27053100</v>
      </c>
      <c r="Z15" s="2"/>
      <c r="AA15" s="2"/>
      <c r="AB15" s="2">
        <v>0</v>
      </c>
      <c r="AC15" s="2">
        <f t="shared" si="23"/>
        <v>27053100</v>
      </c>
      <c r="AD15" s="2">
        <f t="shared" si="24"/>
        <v>27053100</v>
      </c>
      <c r="AE15" s="2">
        <f t="shared" si="25"/>
        <v>27053100</v>
      </c>
    </row>
    <row r="16" spans="1:31" ht="45" x14ac:dyDescent="0.25">
      <c r="A16" s="18" t="s">
        <v>35</v>
      </c>
      <c r="B16" s="11">
        <v>5349.56</v>
      </c>
      <c r="C16" s="12">
        <v>13</v>
      </c>
      <c r="D16" s="12">
        <v>13</v>
      </c>
      <c r="E16" s="12">
        <v>13</v>
      </c>
      <c r="F16" s="11">
        <v>6133.62</v>
      </c>
      <c r="G16" s="12">
        <v>30</v>
      </c>
      <c r="H16" s="12">
        <v>30</v>
      </c>
      <c r="I16" s="12">
        <v>30</v>
      </c>
      <c r="J16" s="12">
        <v>0</v>
      </c>
      <c r="K16" s="12">
        <v>0</v>
      </c>
      <c r="L16" s="12">
        <v>0</v>
      </c>
      <c r="M16" s="12">
        <v>0</v>
      </c>
      <c r="N16" s="12">
        <v>3577.34</v>
      </c>
      <c r="O16" s="12">
        <v>1</v>
      </c>
      <c r="P16" s="12">
        <v>1</v>
      </c>
      <c r="Q16" s="12">
        <v>1</v>
      </c>
      <c r="R16" s="3">
        <v>12</v>
      </c>
      <c r="S16" s="3">
        <v>1.008</v>
      </c>
      <c r="T16" s="38">
        <v>1.0162866449511401</v>
      </c>
      <c r="U16" s="38">
        <v>1</v>
      </c>
      <c r="V16" s="34">
        <v>1</v>
      </c>
      <c r="W16" s="2">
        <f t="shared" si="22"/>
        <v>3161000</v>
      </c>
      <c r="X16" s="2">
        <f t="shared" si="9"/>
        <v>3161000</v>
      </c>
      <c r="Y16" s="2">
        <f t="shared" si="10"/>
        <v>3161000</v>
      </c>
      <c r="Z16" s="2"/>
      <c r="AA16" s="2"/>
      <c r="AB16" s="2">
        <v>0</v>
      </c>
      <c r="AC16" s="2">
        <f t="shared" si="23"/>
        <v>3161000</v>
      </c>
      <c r="AD16" s="2">
        <f t="shared" si="24"/>
        <v>3161000</v>
      </c>
      <c r="AE16" s="2">
        <f t="shared" si="25"/>
        <v>3161000</v>
      </c>
    </row>
    <row r="17" spans="1:31" s="26" customFormat="1" ht="27.75" customHeight="1" x14ac:dyDescent="0.25">
      <c r="A17" s="22" t="s">
        <v>45</v>
      </c>
      <c r="B17" s="23"/>
      <c r="C17" s="24">
        <f>SUM(C18:C21)</f>
        <v>389</v>
      </c>
      <c r="D17" s="24">
        <f t="shared" ref="D17:E17" si="26">SUM(D18:D21)</f>
        <v>389</v>
      </c>
      <c r="E17" s="24">
        <f t="shared" si="26"/>
        <v>389</v>
      </c>
      <c r="F17" s="23"/>
      <c r="G17" s="24">
        <f>SUM(G18:G21)</f>
        <v>1031</v>
      </c>
      <c r="H17" s="24">
        <f t="shared" ref="H17" si="27">SUM(H18:H21)</f>
        <v>1031</v>
      </c>
      <c r="I17" s="24">
        <f t="shared" ref="I17" si="28">SUM(I18:I21)</f>
        <v>1031</v>
      </c>
      <c r="J17" s="23"/>
      <c r="K17" s="24">
        <f>SUM(K18:K21)</f>
        <v>0</v>
      </c>
      <c r="L17" s="24">
        <f t="shared" ref="L17" si="29">SUM(L18:L21)</f>
        <v>0</v>
      </c>
      <c r="M17" s="24">
        <f t="shared" ref="M17" si="30">SUM(M18:M21)</f>
        <v>0</v>
      </c>
      <c r="N17" s="23"/>
      <c r="O17" s="24">
        <f>SUM(O18:O21)</f>
        <v>0</v>
      </c>
      <c r="P17" s="24">
        <f t="shared" ref="P17" si="31">SUM(P18:P21)</f>
        <v>0</v>
      </c>
      <c r="Q17" s="24">
        <f t="shared" ref="Q17" si="32">SUM(Q18:Q21)</f>
        <v>0</v>
      </c>
      <c r="R17" s="25"/>
      <c r="S17" s="25"/>
      <c r="T17" s="38"/>
      <c r="U17" s="38"/>
      <c r="V17" s="34"/>
      <c r="W17" s="33">
        <f>SUM(W18:W21)</f>
        <v>91625300</v>
      </c>
      <c r="X17" s="33">
        <f t="shared" ref="X17:AE17" si="33">SUM(X18:X21)</f>
        <v>91625300</v>
      </c>
      <c r="Y17" s="33">
        <f t="shared" si="33"/>
        <v>91625300</v>
      </c>
      <c r="Z17" s="33">
        <f t="shared" si="33"/>
        <v>0</v>
      </c>
      <c r="AA17" s="33">
        <f t="shared" si="33"/>
        <v>0</v>
      </c>
      <c r="AB17" s="33">
        <f t="shared" si="33"/>
        <v>0</v>
      </c>
      <c r="AC17" s="33">
        <f t="shared" si="33"/>
        <v>91625300</v>
      </c>
      <c r="AD17" s="33">
        <f t="shared" si="33"/>
        <v>91625300</v>
      </c>
      <c r="AE17" s="33">
        <f t="shared" si="33"/>
        <v>91625300</v>
      </c>
    </row>
    <row r="18" spans="1:31" ht="30" x14ac:dyDescent="0.25">
      <c r="A18" s="19" t="s">
        <v>39</v>
      </c>
      <c r="B18" s="11">
        <v>4576.18</v>
      </c>
      <c r="C18" s="12">
        <v>85</v>
      </c>
      <c r="D18" s="12">
        <v>85</v>
      </c>
      <c r="E18" s="12">
        <v>85</v>
      </c>
      <c r="F18" s="11">
        <v>5417.4</v>
      </c>
      <c r="G18" s="12">
        <v>216</v>
      </c>
      <c r="H18" s="12">
        <v>216</v>
      </c>
      <c r="I18" s="12">
        <v>216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3">
        <v>12</v>
      </c>
      <c r="S18" s="3">
        <v>1.008</v>
      </c>
      <c r="T18" s="38">
        <v>1.0162866449511401</v>
      </c>
      <c r="U18" s="38">
        <v>1</v>
      </c>
      <c r="V18" s="34">
        <v>1</v>
      </c>
      <c r="W18" s="2">
        <f t="shared" ref="W18:W21" si="34">ROUNDUP((B18*C18+F18*G18+J18*K18+N18*O18)*R18*S18*T18/100,0)*100</f>
        <v>19166500</v>
      </c>
      <c r="X18" s="2">
        <f>ROUNDUP((B18*D18+F18*H18+J18*L18+N18*P18)*R18*S18*T18*U18/100,0)*100</f>
        <v>19166500</v>
      </c>
      <c r="Y18" s="2">
        <f t="shared" si="10"/>
        <v>19166500</v>
      </c>
      <c r="Z18" s="2"/>
      <c r="AA18" s="2"/>
      <c r="AB18" s="2">
        <v>0</v>
      </c>
      <c r="AC18" s="2">
        <f t="shared" ref="AC18:AC21" si="35">W18-Z18</f>
        <v>19166500</v>
      </c>
      <c r="AD18" s="2">
        <f t="shared" ref="AD18:AD21" si="36">X18-AA18</f>
        <v>19166500</v>
      </c>
      <c r="AE18" s="2">
        <f t="shared" ref="AE18:AE21" si="37">Y18-AB18</f>
        <v>19166500</v>
      </c>
    </row>
    <row r="19" spans="1:31" x14ac:dyDescent="0.25">
      <c r="A19" s="19" t="s">
        <v>40</v>
      </c>
      <c r="B19" s="11">
        <v>3838.2</v>
      </c>
      <c r="C19" s="12">
        <v>141</v>
      </c>
      <c r="D19" s="12">
        <v>141</v>
      </c>
      <c r="E19" s="12">
        <v>141</v>
      </c>
      <c r="F19" s="11">
        <v>5266.84</v>
      </c>
      <c r="G19" s="12">
        <v>490</v>
      </c>
      <c r="H19" s="12">
        <v>490</v>
      </c>
      <c r="I19" s="12">
        <v>490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3">
        <v>12</v>
      </c>
      <c r="S19" s="3">
        <v>1.008</v>
      </c>
      <c r="T19" s="38">
        <v>1.0162866449511401</v>
      </c>
      <c r="U19" s="38">
        <v>1</v>
      </c>
      <c r="V19" s="34">
        <v>1</v>
      </c>
      <c r="W19" s="2">
        <f t="shared" si="34"/>
        <v>38378000</v>
      </c>
      <c r="X19" s="2">
        <f t="shared" si="9"/>
        <v>38378000</v>
      </c>
      <c r="Y19" s="2">
        <f t="shared" si="10"/>
        <v>38378000</v>
      </c>
      <c r="Z19" s="2"/>
      <c r="AA19" s="2"/>
      <c r="AB19" s="2">
        <v>0</v>
      </c>
      <c r="AC19" s="2">
        <f t="shared" si="35"/>
        <v>38378000</v>
      </c>
      <c r="AD19" s="2">
        <f t="shared" si="36"/>
        <v>38378000</v>
      </c>
      <c r="AE19" s="2">
        <f t="shared" si="37"/>
        <v>38378000</v>
      </c>
    </row>
    <row r="20" spans="1:31" ht="30" x14ac:dyDescent="0.25">
      <c r="A20" s="19" t="s">
        <v>41</v>
      </c>
      <c r="B20" s="11">
        <v>5459.63</v>
      </c>
      <c r="C20" s="12">
        <v>102</v>
      </c>
      <c r="D20" s="12">
        <v>102</v>
      </c>
      <c r="E20" s="12">
        <v>102</v>
      </c>
      <c r="F20" s="11">
        <v>6117.4</v>
      </c>
      <c r="G20" s="12">
        <v>215</v>
      </c>
      <c r="H20" s="12">
        <v>215</v>
      </c>
      <c r="I20" s="12">
        <v>215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3">
        <v>12</v>
      </c>
      <c r="S20" s="3">
        <v>1.008</v>
      </c>
      <c r="T20" s="38">
        <v>1.0162866449511401</v>
      </c>
      <c r="U20" s="38">
        <v>1</v>
      </c>
      <c r="V20" s="34">
        <v>1</v>
      </c>
      <c r="W20" s="2">
        <f t="shared" si="34"/>
        <v>23014100</v>
      </c>
      <c r="X20" s="2">
        <f t="shared" si="9"/>
        <v>23014100</v>
      </c>
      <c r="Y20" s="2">
        <f t="shared" si="10"/>
        <v>23014100</v>
      </c>
      <c r="Z20" s="2"/>
      <c r="AA20" s="2"/>
      <c r="AB20" s="2">
        <v>0</v>
      </c>
      <c r="AC20" s="2">
        <f t="shared" si="35"/>
        <v>23014100</v>
      </c>
      <c r="AD20" s="2">
        <f t="shared" si="36"/>
        <v>23014100</v>
      </c>
      <c r="AE20" s="2">
        <f t="shared" si="37"/>
        <v>23014100</v>
      </c>
    </row>
    <row r="21" spans="1:31" x14ac:dyDescent="0.25">
      <c r="A21" s="19" t="s">
        <v>42</v>
      </c>
      <c r="B21" s="11">
        <v>4780.18</v>
      </c>
      <c r="C21" s="12">
        <v>61</v>
      </c>
      <c r="D21" s="12">
        <v>61</v>
      </c>
      <c r="E21" s="12">
        <v>61</v>
      </c>
      <c r="F21" s="11">
        <v>5533.18</v>
      </c>
      <c r="G21" s="12">
        <v>110</v>
      </c>
      <c r="H21" s="12">
        <v>110</v>
      </c>
      <c r="I21" s="12">
        <v>110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3">
        <v>12</v>
      </c>
      <c r="S21" s="3">
        <v>1.008</v>
      </c>
      <c r="T21" s="38">
        <v>1.0162866449511401</v>
      </c>
      <c r="U21" s="38">
        <v>1</v>
      </c>
      <c r="V21" s="34">
        <v>1</v>
      </c>
      <c r="W21" s="2">
        <f t="shared" si="34"/>
        <v>11066700</v>
      </c>
      <c r="X21" s="2">
        <f t="shared" si="9"/>
        <v>11066700</v>
      </c>
      <c r="Y21" s="2">
        <f t="shared" si="10"/>
        <v>11066700</v>
      </c>
      <c r="Z21" s="2"/>
      <c r="AA21" s="2"/>
      <c r="AB21" s="2">
        <v>0</v>
      </c>
      <c r="AC21" s="2">
        <f t="shared" si="35"/>
        <v>11066700</v>
      </c>
      <c r="AD21" s="2">
        <f t="shared" si="36"/>
        <v>11066700</v>
      </c>
      <c r="AE21" s="2">
        <f t="shared" si="37"/>
        <v>11066700</v>
      </c>
    </row>
    <row r="22" spans="1:31" s="5" customFormat="1" ht="14.25" x14ac:dyDescent="0.2">
      <c r="A22" s="17" t="s">
        <v>2</v>
      </c>
      <c r="B22" s="6"/>
      <c r="C22" s="8">
        <f>C17+C10+C6</f>
        <v>602</v>
      </c>
      <c r="D22" s="8">
        <f t="shared" ref="D22:E22" si="38">D17+D10+D6</f>
        <v>603</v>
      </c>
      <c r="E22" s="8">
        <f t="shared" si="38"/>
        <v>603</v>
      </c>
      <c r="F22" s="6"/>
      <c r="G22" s="8">
        <f>G17+G10+G6</f>
        <v>1942</v>
      </c>
      <c r="H22" s="8">
        <f t="shared" ref="H22:I22" si="39">H17+H10+H6</f>
        <v>1943</v>
      </c>
      <c r="I22" s="8">
        <f t="shared" si="39"/>
        <v>1944</v>
      </c>
      <c r="J22" s="8"/>
      <c r="K22" s="8">
        <f>K17+K10+K6</f>
        <v>0</v>
      </c>
      <c r="L22" s="8">
        <f t="shared" ref="L22:M22" si="40">L17+L10+L6</f>
        <v>0</v>
      </c>
      <c r="M22" s="8">
        <f t="shared" si="40"/>
        <v>0</v>
      </c>
      <c r="N22" s="8">
        <v>0</v>
      </c>
      <c r="O22" s="8">
        <f>O17+O10+O6</f>
        <v>1</v>
      </c>
      <c r="P22" s="8">
        <f t="shared" ref="P22:Q22" si="41">P17+P10+P6</f>
        <v>1</v>
      </c>
      <c r="Q22" s="8">
        <f t="shared" si="41"/>
        <v>1</v>
      </c>
      <c r="R22" s="7"/>
      <c r="S22" s="7"/>
      <c r="T22" s="7"/>
      <c r="U22" s="7"/>
      <c r="V22" s="7"/>
      <c r="W22" s="6">
        <f>W17+W10+W6</f>
        <v>161928600</v>
      </c>
      <c r="X22" s="6">
        <f t="shared" ref="X22" si="42">X17+X10+X6</f>
        <v>162056400</v>
      </c>
      <c r="Y22" s="6">
        <f>Y17+Y10+Y6</f>
        <v>162126500</v>
      </c>
      <c r="Z22" s="6">
        <f t="shared" ref="Z22:AE22" si="43">Z17+Z10+Z6</f>
        <v>0</v>
      </c>
      <c r="AA22" s="6">
        <f t="shared" si="43"/>
        <v>0</v>
      </c>
      <c r="AB22" s="6">
        <f t="shared" si="43"/>
        <v>0</v>
      </c>
      <c r="AC22" s="6">
        <f t="shared" si="43"/>
        <v>161928600</v>
      </c>
      <c r="AD22" s="6">
        <f t="shared" si="43"/>
        <v>162056400</v>
      </c>
      <c r="AE22" s="6">
        <f t="shared" si="43"/>
        <v>162126500</v>
      </c>
    </row>
    <row r="23" spans="1:31" x14ac:dyDescent="0.25">
      <c r="Y23" s="9"/>
    </row>
    <row r="24" spans="1:31" s="32" customFormat="1" ht="18.75" x14ac:dyDescent="0.3">
      <c r="A24" s="27" t="s">
        <v>46</v>
      </c>
      <c r="B24" s="28"/>
      <c r="C24" s="29"/>
      <c r="D24" s="30"/>
      <c r="E24" s="31"/>
      <c r="K24" s="28" t="s">
        <v>47</v>
      </c>
    </row>
    <row r="25" spans="1:31" x14ac:dyDescent="0.25">
      <c r="Y25" s="9"/>
    </row>
    <row r="26" spans="1:31" hidden="1" x14ac:dyDescent="0.25"/>
    <row r="27" spans="1:31" hidden="1" x14ac:dyDescent="0.25">
      <c r="R27" s="1">
        <v>1</v>
      </c>
      <c r="T27" s="1">
        <v>1000</v>
      </c>
    </row>
    <row r="28" spans="1:31" hidden="1" x14ac:dyDescent="0.25">
      <c r="R28" s="1">
        <v>2</v>
      </c>
      <c r="T28" s="1">
        <v>1000</v>
      </c>
    </row>
    <row r="29" spans="1:31" hidden="1" x14ac:dyDescent="0.25">
      <c r="R29" s="1">
        <v>3</v>
      </c>
      <c r="T29" s="1">
        <v>1000</v>
      </c>
    </row>
    <row r="30" spans="1:31" hidden="1" x14ac:dyDescent="0.25">
      <c r="R30" s="1">
        <v>4</v>
      </c>
      <c r="T30" s="1">
        <v>1000</v>
      </c>
    </row>
    <row r="31" spans="1:31" hidden="1" x14ac:dyDescent="0.25">
      <c r="R31" s="1">
        <v>5</v>
      </c>
      <c r="T31" s="1">
        <v>1000</v>
      </c>
    </row>
    <row r="32" spans="1:31" hidden="1" x14ac:dyDescent="0.25">
      <c r="R32" s="1">
        <v>6</v>
      </c>
      <c r="T32" s="1">
        <f>T31*1.04</f>
        <v>1040</v>
      </c>
    </row>
    <row r="33" spans="14:20" hidden="1" x14ac:dyDescent="0.25">
      <c r="R33" s="1">
        <v>7</v>
      </c>
      <c r="T33" s="1">
        <v>1040</v>
      </c>
    </row>
    <row r="34" spans="14:20" hidden="1" x14ac:dyDescent="0.25">
      <c r="R34" s="1">
        <v>8</v>
      </c>
      <c r="T34" s="1">
        <v>1040</v>
      </c>
    </row>
    <row r="35" spans="14:20" hidden="1" x14ac:dyDescent="0.25">
      <c r="R35" s="1">
        <v>9</v>
      </c>
      <c r="T35" s="1">
        <v>1040</v>
      </c>
    </row>
    <row r="36" spans="14:20" hidden="1" x14ac:dyDescent="0.25">
      <c r="R36" s="1">
        <v>10</v>
      </c>
      <c r="T36" s="1">
        <v>1040</v>
      </c>
    </row>
    <row r="37" spans="14:20" hidden="1" x14ac:dyDescent="0.25">
      <c r="R37" s="1">
        <v>11</v>
      </c>
      <c r="T37" s="1">
        <v>1040</v>
      </c>
    </row>
    <row r="38" spans="14:20" hidden="1" x14ac:dyDescent="0.25">
      <c r="R38" s="1">
        <v>12</v>
      </c>
      <c r="T38" s="1">
        <v>1040</v>
      </c>
    </row>
    <row r="39" spans="14:20" hidden="1" x14ac:dyDescent="0.25">
      <c r="T39" s="1">
        <f>SUM(T27:T38)/12</f>
        <v>1023.3333333333334</v>
      </c>
    </row>
    <row r="40" spans="14:20" hidden="1" x14ac:dyDescent="0.25"/>
    <row r="41" spans="14:20" hidden="1" x14ac:dyDescent="0.25"/>
    <row r="42" spans="14:20" hidden="1" x14ac:dyDescent="0.25"/>
    <row r="43" spans="14:20" hidden="1" x14ac:dyDescent="0.25"/>
    <row r="44" spans="14:20" hidden="1" x14ac:dyDescent="0.25"/>
    <row r="45" spans="14:20" hidden="1" x14ac:dyDescent="0.25"/>
    <row r="46" spans="14:20" x14ac:dyDescent="0.25">
      <c r="N46" s="10"/>
    </row>
    <row r="50" spans="3:7" ht="44.45" customHeight="1" x14ac:dyDescent="0.25">
      <c r="C50" s="45" t="s">
        <v>18</v>
      </c>
      <c r="D50" s="45"/>
      <c r="E50" s="45"/>
      <c r="F50" s="45"/>
      <c r="G50" s="45"/>
    </row>
    <row r="52" spans="3:7" x14ac:dyDescent="0.25">
      <c r="C52"/>
      <c r="D52" s="16">
        <v>2022</v>
      </c>
      <c r="E52" s="16">
        <v>2023</v>
      </c>
      <c r="F52" s="16">
        <v>2024</v>
      </c>
      <c r="G52" s="16">
        <v>2025</v>
      </c>
    </row>
    <row r="53" spans="3:7" x14ac:dyDescent="0.25">
      <c r="C53" t="s">
        <v>3</v>
      </c>
      <c r="D53" s="35">
        <v>100</v>
      </c>
      <c r="E53" s="35">
        <f>D64</f>
        <v>104</v>
      </c>
      <c r="F53" s="36">
        <f>E64</f>
        <v>104</v>
      </c>
      <c r="G53" s="36">
        <f>F64</f>
        <v>104</v>
      </c>
    </row>
    <row r="54" spans="3:7" x14ac:dyDescent="0.25">
      <c r="C54" t="s">
        <v>4</v>
      </c>
      <c r="D54" s="35">
        <v>100</v>
      </c>
      <c r="E54" s="35">
        <f t="shared" ref="E54:G57" si="44">E53</f>
        <v>104</v>
      </c>
      <c r="F54" s="36">
        <f t="shared" si="44"/>
        <v>104</v>
      </c>
      <c r="G54" s="36">
        <f t="shared" si="44"/>
        <v>104</v>
      </c>
    </row>
    <row r="55" spans="3:7" x14ac:dyDescent="0.25">
      <c r="C55" t="s">
        <v>5</v>
      </c>
      <c r="D55" s="35">
        <v>100</v>
      </c>
      <c r="E55" s="35">
        <f t="shared" si="44"/>
        <v>104</v>
      </c>
      <c r="F55" s="36">
        <f t="shared" si="44"/>
        <v>104</v>
      </c>
      <c r="G55" s="36">
        <f t="shared" si="44"/>
        <v>104</v>
      </c>
    </row>
    <row r="56" spans="3:7" x14ac:dyDescent="0.25">
      <c r="C56" t="s">
        <v>6</v>
      </c>
      <c r="D56" s="35">
        <v>100</v>
      </c>
      <c r="E56" s="35">
        <f t="shared" si="44"/>
        <v>104</v>
      </c>
      <c r="F56" s="36">
        <f t="shared" si="44"/>
        <v>104</v>
      </c>
      <c r="G56" s="36">
        <f t="shared" si="44"/>
        <v>104</v>
      </c>
    </row>
    <row r="57" spans="3:7" x14ac:dyDescent="0.25">
      <c r="C57" t="s">
        <v>7</v>
      </c>
      <c r="D57" s="35">
        <v>100</v>
      </c>
      <c r="E57" s="35">
        <f t="shared" si="44"/>
        <v>104</v>
      </c>
      <c r="F57" s="36">
        <f t="shared" si="44"/>
        <v>104</v>
      </c>
      <c r="G57" s="36">
        <f t="shared" si="44"/>
        <v>104</v>
      </c>
    </row>
    <row r="58" spans="3:7" x14ac:dyDescent="0.25">
      <c r="C58" t="s">
        <v>8</v>
      </c>
      <c r="D58" s="35">
        <f>D57*1.04</f>
        <v>104</v>
      </c>
      <c r="E58" s="35">
        <f>E57*1</f>
        <v>104</v>
      </c>
      <c r="F58" s="36">
        <f>F57*1</f>
        <v>104</v>
      </c>
      <c r="G58" s="36">
        <f>G57*1</f>
        <v>104</v>
      </c>
    </row>
    <row r="59" spans="3:7" x14ac:dyDescent="0.25">
      <c r="C59" t="s">
        <v>9</v>
      </c>
      <c r="D59" s="35">
        <f t="shared" ref="D59:G64" si="45">D58</f>
        <v>104</v>
      </c>
      <c r="E59" s="35">
        <f t="shared" si="45"/>
        <v>104</v>
      </c>
      <c r="F59" s="36">
        <f t="shared" si="45"/>
        <v>104</v>
      </c>
      <c r="G59" s="36">
        <f t="shared" si="45"/>
        <v>104</v>
      </c>
    </row>
    <row r="60" spans="3:7" x14ac:dyDescent="0.25">
      <c r="C60" t="s">
        <v>10</v>
      </c>
      <c r="D60" s="35">
        <f t="shared" si="45"/>
        <v>104</v>
      </c>
      <c r="E60" s="35">
        <f t="shared" si="45"/>
        <v>104</v>
      </c>
      <c r="F60" s="36">
        <f t="shared" si="45"/>
        <v>104</v>
      </c>
      <c r="G60" s="36">
        <f t="shared" si="45"/>
        <v>104</v>
      </c>
    </row>
    <row r="61" spans="3:7" x14ac:dyDescent="0.25">
      <c r="C61" t="s">
        <v>11</v>
      </c>
      <c r="D61" s="35">
        <f t="shared" si="45"/>
        <v>104</v>
      </c>
      <c r="E61" s="35">
        <f t="shared" si="45"/>
        <v>104</v>
      </c>
      <c r="F61" s="36">
        <f t="shared" si="45"/>
        <v>104</v>
      </c>
      <c r="G61" s="36">
        <f t="shared" si="45"/>
        <v>104</v>
      </c>
    </row>
    <row r="62" spans="3:7" x14ac:dyDescent="0.25">
      <c r="C62" t="s">
        <v>12</v>
      </c>
      <c r="D62" s="35">
        <f t="shared" si="45"/>
        <v>104</v>
      </c>
      <c r="E62" s="35">
        <f t="shared" si="45"/>
        <v>104</v>
      </c>
      <c r="F62" s="36">
        <f t="shared" si="45"/>
        <v>104</v>
      </c>
      <c r="G62" s="36">
        <f t="shared" si="45"/>
        <v>104</v>
      </c>
    </row>
    <row r="63" spans="3:7" x14ac:dyDescent="0.25">
      <c r="C63" t="s">
        <v>13</v>
      </c>
      <c r="D63" s="35">
        <f t="shared" si="45"/>
        <v>104</v>
      </c>
      <c r="E63" s="35">
        <f t="shared" si="45"/>
        <v>104</v>
      </c>
      <c r="F63" s="36">
        <f t="shared" si="45"/>
        <v>104</v>
      </c>
      <c r="G63" s="36">
        <f t="shared" si="45"/>
        <v>104</v>
      </c>
    </row>
    <row r="64" spans="3:7" x14ac:dyDescent="0.25">
      <c r="C64" t="s">
        <v>14</v>
      </c>
      <c r="D64" s="35">
        <f t="shared" si="45"/>
        <v>104</v>
      </c>
      <c r="E64" s="35">
        <f t="shared" si="45"/>
        <v>104</v>
      </c>
      <c r="F64" s="36">
        <f t="shared" si="45"/>
        <v>104</v>
      </c>
      <c r="G64" s="36">
        <f t="shared" si="45"/>
        <v>104</v>
      </c>
    </row>
    <row r="65" spans="3:7" x14ac:dyDescent="0.25">
      <c r="C65"/>
      <c r="D65" s="35">
        <f>SUM(D53:D64)</f>
        <v>1228</v>
      </c>
      <c r="E65" s="35">
        <f>SUM(E53:E64)</f>
        <v>1248</v>
      </c>
      <c r="F65" s="36">
        <f>SUM(F53:F64)</f>
        <v>1248</v>
      </c>
      <c r="G65" s="36">
        <f>SUM(G53:G64)</f>
        <v>1248</v>
      </c>
    </row>
    <row r="66" spans="3:7" ht="18.75" x14ac:dyDescent="0.3">
      <c r="C66" s="15" t="s">
        <v>19</v>
      </c>
      <c r="D66" s="14">
        <v>1</v>
      </c>
      <c r="E66" s="37">
        <f>E65/D65</f>
        <v>1.0162866449511401</v>
      </c>
      <c r="F66" s="37">
        <f>F65/E65</f>
        <v>1</v>
      </c>
      <c r="G66" s="37">
        <f>G65/F65</f>
        <v>1</v>
      </c>
    </row>
  </sheetData>
  <mergeCells count="17">
    <mergeCell ref="A2:Y2"/>
    <mergeCell ref="A4:A5"/>
    <mergeCell ref="B4:B5"/>
    <mergeCell ref="F4:F5"/>
    <mergeCell ref="J4:J5"/>
    <mergeCell ref="N4:N5"/>
    <mergeCell ref="R4:R5"/>
    <mergeCell ref="S4:S5"/>
    <mergeCell ref="C4:E4"/>
    <mergeCell ref="W4:Y4"/>
    <mergeCell ref="G4:I4"/>
    <mergeCell ref="K4:M4"/>
    <mergeCell ref="O4:Q4"/>
    <mergeCell ref="Z4:AB4"/>
    <mergeCell ref="AC4:AE4"/>
    <mergeCell ref="C50:G50"/>
    <mergeCell ref="T4:V4"/>
  </mergeCells>
  <pageMargins left="0.25" right="0.25" top="0.33" bottom="0.31" header="0.17" footer="0.17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2023-2025</vt:lpstr>
      <vt:lpstr>'2023-2025'!Заголовки_для_печати</vt:lpstr>
      <vt:lpstr>'2023-2025'!Область_печати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 Киркин</dc:creator>
  <cp:lastModifiedBy>Данилова Е.Г.</cp:lastModifiedBy>
  <cp:lastPrinted>2022-10-18T17:07:12Z</cp:lastPrinted>
  <dcterms:created xsi:type="dcterms:W3CDTF">2017-05-23T13:37:15Z</dcterms:created>
  <dcterms:modified xsi:type="dcterms:W3CDTF">2022-10-18T17:07:16Z</dcterms:modified>
</cp:coreProperties>
</file>