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28" windowHeight="11028"/>
  </bookViews>
  <sheets>
    <sheet name="2022" sheetId="2" r:id="rId1"/>
    <sheet name="2023" sheetId="3" r:id="rId2"/>
    <sheet name="2024" sheetId="4" r:id="rId3"/>
  </sheets>
  <definedNames>
    <definedName name="_Hlk37413894" localSheetId="0">'2022'!$E$4</definedName>
    <definedName name="_Hlk37413894" localSheetId="1">'2023'!$E$4</definedName>
    <definedName name="_Hlk37413894" localSheetId="2">'2024'!$E$4</definedName>
  </definedNames>
  <calcPr calcId="125725"/>
</workbook>
</file>

<file path=xl/calcChain.xml><?xml version="1.0" encoding="utf-8"?>
<calcChain xmlns="http://schemas.openxmlformats.org/spreadsheetml/2006/main">
  <c r="H7" i="4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6"/>
  <c r="I6" s="1"/>
  <c r="F7"/>
  <c r="F8"/>
  <c r="F9"/>
  <c r="F10"/>
  <c r="F11"/>
  <c r="F12"/>
  <c r="F13"/>
  <c r="F14"/>
  <c r="F15"/>
  <c r="F16"/>
  <c r="F17"/>
  <c r="F18"/>
  <c r="F19"/>
  <c r="F20"/>
  <c r="F21"/>
  <c r="F22"/>
  <c r="F6"/>
  <c r="F7" i="3"/>
  <c r="H7" s="1"/>
  <c r="I7" s="1"/>
  <c r="F8"/>
  <c r="G8" s="1"/>
  <c r="F9"/>
  <c r="H9" s="1"/>
  <c r="I9" s="1"/>
  <c r="F10"/>
  <c r="G10" s="1"/>
  <c r="F11"/>
  <c r="H11" s="1"/>
  <c r="I11" s="1"/>
  <c r="F12"/>
  <c r="G12" s="1"/>
  <c r="F13"/>
  <c r="G13" s="1"/>
  <c r="F14"/>
  <c r="G14" s="1"/>
  <c r="F15"/>
  <c r="H15" s="1"/>
  <c r="I15" s="1"/>
  <c r="F16"/>
  <c r="G16" s="1"/>
  <c r="F17"/>
  <c r="H17" s="1"/>
  <c r="I17" s="1"/>
  <c r="F18"/>
  <c r="G18" s="1"/>
  <c r="F19"/>
  <c r="H19" s="1"/>
  <c r="I19" s="1"/>
  <c r="F20"/>
  <c r="G20" s="1"/>
  <c r="F21"/>
  <c r="G21" s="1"/>
  <c r="F22"/>
  <c r="G22" s="1"/>
  <c r="F6"/>
  <c r="H6" s="1"/>
  <c r="I6" s="1"/>
  <c r="H7" i="2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6"/>
  <c r="I6" s="1"/>
  <c r="G9" i="3" l="1"/>
  <c r="E9" s="1"/>
  <c r="G17"/>
  <c r="E17" s="1"/>
  <c r="H18"/>
  <c r="I18" s="1"/>
  <c r="H8"/>
  <c r="I8" s="1"/>
  <c r="H14"/>
  <c r="I14" s="1"/>
  <c r="E14" s="1"/>
  <c r="H10"/>
  <c r="I10" s="1"/>
  <c r="H13"/>
  <c r="I13" s="1"/>
  <c r="H20"/>
  <c r="I20" s="1"/>
  <c r="H21"/>
  <c r="I21" s="1"/>
  <c r="H16"/>
  <c r="I16" s="1"/>
  <c r="H22"/>
  <c r="I22" s="1"/>
  <c r="H12"/>
  <c r="I12" s="1"/>
  <c r="G6"/>
  <c r="E6" s="1"/>
  <c r="G19"/>
  <c r="E19" s="1"/>
  <c r="G15"/>
  <c r="E15" s="1"/>
  <c r="G11"/>
  <c r="E11" s="1"/>
  <c r="G7"/>
  <c r="E7" s="1"/>
  <c r="E18" l="1"/>
  <c r="E13"/>
  <c r="E20"/>
  <c r="E8"/>
  <c r="E12"/>
  <c r="E16"/>
  <c r="E10"/>
  <c r="E22"/>
  <c r="E21"/>
  <c r="C23" l="1"/>
  <c r="C23" i="4"/>
  <c r="C23" i="2"/>
  <c r="D23"/>
  <c r="D23" i="4" l="1"/>
  <c r="G22"/>
  <c r="E22" s="1"/>
  <c r="N22" s="1"/>
  <c r="G21"/>
  <c r="E21" s="1"/>
  <c r="N21" s="1"/>
  <c r="G20"/>
  <c r="E20" s="1"/>
  <c r="N20" s="1"/>
  <c r="G19"/>
  <c r="E19" s="1"/>
  <c r="N19" s="1"/>
  <c r="G18"/>
  <c r="E18" s="1"/>
  <c r="N18" s="1"/>
  <c r="G17"/>
  <c r="E17" s="1"/>
  <c r="N17" s="1"/>
  <c r="G16"/>
  <c r="E16" s="1"/>
  <c r="N16" s="1"/>
  <c r="G15"/>
  <c r="E15" s="1"/>
  <c r="N15" s="1"/>
  <c r="G14"/>
  <c r="E14" s="1"/>
  <c r="N14" s="1"/>
  <c r="G13"/>
  <c r="E13" s="1"/>
  <c r="N13" s="1"/>
  <c r="G12"/>
  <c r="E12" s="1"/>
  <c r="N12" s="1"/>
  <c r="G11"/>
  <c r="E11" s="1"/>
  <c r="N11" s="1"/>
  <c r="G10"/>
  <c r="E10" s="1"/>
  <c r="N10" s="1"/>
  <c r="G9"/>
  <c r="E9" s="1"/>
  <c r="N9" s="1"/>
  <c r="G8"/>
  <c r="E8" s="1"/>
  <c r="N8" s="1"/>
  <c r="G7"/>
  <c r="E7" s="1"/>
  <c r="N7" s="1"/>
  <c r="G6"/>
  <c r="D23" i="3"/>
  <c r="M22"/>
  <c r="M21"/>
  <c r="M20"/>
  <c r="M19"/>
  <c r="M18"/>
  <c r="M17"/>
  <c r="M16"/>
  <c r="M15"/>
  <c r="M14"/>
  <c r="M13"/>
  <c r="M12"/>
  <c r="M11"/>
  <c r="M10"/>
  <c r="M9"/>
  <c r="M8"/>
  <c r="M7"/>
  <c r="M6"/>
  <c r="G22" i="2"/>
  <c r="E22" s="1"/>
  <c r="G21"/>
  <c r="G20"/>
  <c r="E20" s="1"/>
  <c r="G19"/>
  <c r="E19" s="1"/>
  <c r="G18"/>
  <c r="E18" s="1"/>
  <c r="L18" s="1"/>
  <c r="G17"/>
  <c r="E17" s="1"/>
  <c r="G16"/>
  <c r="E16" s="1"/>
  <c r="G15"/>
  <c r="E15" s="1"/>
  <c r="L15" s="1"/>
  <c r="G14"/>
  <c r="G13"/>
  <c r="E13" s="1"/>
  <c r="G12"/>
  <c r="E12" s="1"/>
  <c r="G11"/>
  <c r="G10"/>
  <c r="E10" s="1"/>
  <c r="L10" s="1"/>
  <c r="G9"/>
  <c r="E9" s="1"/>
  <c r="G8"/>
  <c r="E8" s="1"/>
  <c r="G7"/>
  <c r="E7" s="1"/>
  <c r="L7" s="1"/>
  <c r="G6"/>
  <c r="E21" l="1"/>
  <c r="L21" s="1"/>
  <c r="E11"/>
  <c r="L11" s="1"/>
  <c r="E14"/>
  <c r="L14" s="1"/>
  <c r="E6"/>
  <c r="L6" s="1"/>
  <c r="E6" i="4"/>
  <c r="N6" s="1"/>
  <c r="N23" s="1"/>
  <c r="L9" i="2"/>
  <c r="L20"/>
  <c r="L16"/>
  <c r="L19"/>
  <c r="L13"/>
  <c r="L12"/>
  <c r="L17"/>
  <c r="L8"/>
  <c r="L22"/>
  <c r="M23" i="3"/>
  <c r="L23" i="2" l="1"/>
</calcChain>
</file>

<file path=xl/sharedStrings.xml><?xml version="1.0" encoding="utf-8"?>
<sst xmlns="http://schemas.openxmlformats.org/spreadsheetml/2006/main" count="96" uniqueCount="39">
  <si>
    <t>ЗАТО Александровск</t>
  </si>
  <si>
    <t>ЗАТО г. Заозерск</t>
  </si>
  <si>
    <t>ЗАТО г. Островной</t>
  </si>
  <si>
    <t>ЗАТО г. Североморск</t>
  </si>
  <si>
    <t>Кандалакшский район</t>
  </si>
  <si>
    <t>Ковдорский район</t>
  </si>
  <si>
    <t>Кольский район</t>
  </si>
  <si>
    <t>Ловозерский район</t>
  </si>
  <si>
    <t>г. Мурманск</t>
  </si>
  <si>
    <t>Печенгский район</t>
  </si>
  <si>
    <t>Терский район</t>
  </si>
  <si>
    <t>Всего</t>
  </si>
  <si>
    <t>Наименование муниципального образования</t>
  </si>
  <si>
    <t>Годовые затраты на выплату вознаграждения опекунам совершеннолетних недееспособных граждан, размер которых определяется на основании размера, установленного статьей 3 настоящего Закона, с учетом отчислений страховых взносов на обязательное пенсионное страхование и обязательное медицинское страхование в соответствии с законодательством Российской Федерации, начисляемых на вознаграждение, причитающееся опекунам совершеннолетних недееспособных граждан,  (N)</t>
  </si>
  <si>
    <t>в том числе:</t>
  </si>
  <si>
    <t>Размер вознаграждения опекуну совершеннолетнего недееспособного гражданина, руб.</t>
  </si>
  <si>
    <t>Сумма отчислений страховых взносов на обязательное пенсионное страхование и обязательное медицинское страхование в соответствии с законодательством Российской Федерации, начисляемых на вознаграждение, причитающееся опекунам совершеннолетних недееспособных граждан, руб.</t>
  </si>
  <si>
    <t>Коэффициент расходов на компенсацию затрат, связанных с обеспечением деятельности органов местного самоуправления в связи с осуществлением переданных им государственных полномочий, равный 1,015</t>
  </si>
  <si>
    <t>Объем субвенции местному бюджету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граждан, (Si), рублей</t>
  </si>
  <si>
    <t>г. Апатиты с подведомственной территорией</t>
  </si>
  <si>
    <t>г. Кировск с подведомственной территорией</t>
  </si>
  <si>
    <t>г. Мончегорск с подведомственной территорией</t>
  </si>
  <si>
    <t>г. Оленегорск с подведомственной территорией</t>
  </si>
  <si>
    <t>г. Полярные Зори с подведомственной территорией</t>
  </si>
  <si>
    <t>ЗАТО п. Видяево</t>
  </si>
  <si>
    <t>Расчет объема субвенции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на 2022 год</t>
  </si>
  <si>
    <t>Расчет объема субвенции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на 2023 год</t>
  </si>
  <si>
    <t>Расчет объема субвенции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на 2024 год</t>
  </si>
  <si>
    <t>Численность недееспособных граждан, состоящих на учете в органе опеки и попечительстве на 01.01.2021</t>
  </si>
  <si>
    <t>СПАВОЧНО Численность недееспособных граждан, состоящих на учете в органе опеки и попечительстве на 01.01.2021</t>
  </si>
  <si>
    <t>Прогнозируемая на очередной финансовый год в соответствующем муниципальном образовании среднегодовая численность совершеннолетних недееспособных граждан (по данным органов местного самоуправления), 
Чi</t>
  </si>
  <si>
    <t>Годовые затраты на выплату вознаграждения опекунам совершеннолетних недееспособных граждан, размер которых определяется на основании размера, установленного статьей 3 настоящего Закона, с учетом отчислений страховых взносов на обязательное пенсионное страхование и обязательное медицинское страхование в соответствии с законодательством Российской Федерации, начисляемых на вознаграждение, причитающееся опекунам совершеннолетних недееспособных граждан, 
 (N)</t>
  </si>
  <si>
    <t>Размер вознаграждения опекуну совершеннолетнего недееспособного гражданина с 01.06.2022, руб.</t>
  </si>
  <si>
    <t xml:space="preserve">коэффициенты индексации, установленные ежегодно законами Мурманской области об областном бюджете, начиная с 2021 года.
G1 2022 год 1.04 c 01.06.2022
</t>
  </si>
  <si>
    <t>Размер вознаграждения опекуну совершеннолетнего недееспособного гражданина с 01.06.2023, руб.</t>
  </si>
  <si>
    <t>коэффициенты индексации, установленные ежегодно законами Мурманской области об областном бюджете, начиная с 2021 года.
G1 2022 год 
1.04 c 01.06.2022</t>
  </si>
  <si>
    <t>коэффициенты индексации, установленные ежегодно законами Мурманской области об областном бюджете, начиная с 2021 года.
G2 2023 год 
1.04 c 01.06.2023</t>
  </si>
  <si>
    <t>Размер вознаграждения опекуну совершеннолетнего недееспособного гражданина с 01.06.2024, руб.</t>
  </si>
  <si>
    <t>коэффициенты индексации, установленные ежегодно законами Мурманской области об областном бюджете, начиная с 2021 года.
G3 2023 год 
1.04 c 01.06.2024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</si>
</sst>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9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8" fillId="0" borderId="8"/>
    <xf numFmtId="4" fontId="8" fillId="0" borderId="9">
      <alignment horizontal="right" vertical="top" shrinkToFit="1"/>
    </xf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/>
    <xf numFmtId="2" fontId="5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/>
    <xf numFmtId="164" fontId="2" fillId="0" borderId="4" xfId="0" applyNumberFormat="1" applyFont="1" applyFill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7" fillId="0" borderId="4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/>
    </xf>
    <xf numFmtId="4" fontId="3" fillId="0" borderId="0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">
    <cellStyle name="st85 2" xfId="3"/>
    <cellStyle name="xl_total_bot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2"/>
  <sheetViews>
    <sheetView tabSelected="1" zoomScale="80" zoomScaleNormal="80" workbookViewId="0">
      <selection activeCell="B1" sqref="B1:L2"/>
    </sheetView>
  </sheetViews>
  <sheetFormatPr defaultColWidth="9.109375" defaultRowHeight="13.2"/>
  <cols>
    <col min="1" max="1" width="4.6640625" style="7" customWidth="1"/>
    <col min="2" max="2" width="45" style="1" customWidth="1"/>
    <col min="3" max="3" width="15.33203125" style="1" customWidth="1"/>
    <col min="4" max="4" width="16.88671875" style="1" customWidth="1"/>
    <col min="5" max="5" width="27.5546875" style="1" customWidth="1"/>
    <col min="6" max="6" width="17.44140625" style="1" customWidth="1"/>
    <col min="7" max="10" width="21.88671875" style="1" customWidth="1"/>
    <col min="11" max="11" width="18.88671875" style="1" customWidth="1"/>
    <col min="12" max="12" width="25.88671875" style="1" customWidth="1"/>
    <col min="13" max="16384" width="9.109375" style="1"/>
  </cols>
  <sheetData>
    <row r="1" spans="1:12" ht="12.75" customHeight="1">
      <c r="B1" s="46" t="s">
        <v>25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38.25" customHeight="1">
      <c r="A2" s="24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6">
      <c r="A3" s="25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6" customFormat="1" ht="13.2" customHeight="1">
      <c r="A4" s="43"/>
      <c r="B4" s="47" t="s">
        <v>12</v>
      </c>
      <c r="C4" s="48" t="s">
        <v>29</v>
      </c>
      <c r="D4" s="44" t="s">
        <v>30</v>
      </c>
      <c r="E4" s="47" t="s">
        <v>31</v>
      </c>
      <c r="F4" s="50" t="s">
        <v>14</v>
      </c>
      <c r="G4" s="51"/>
      <c r="H4" s="51"/>
      <c r="I4" s="52"/>
      <c r="J4" s="34"/>
      <c r="K4" s="44" t="s">
        <v>17</v>
      </c>
      <c r="L4" s="44" t="s">
        <v>18</v>
      </c>
    </row>
    <row r="5" spans="1:12" s="16" customFormat="1" ht="243.6" customHeight="1">
      <c r="A5" s="43"/>
      <c r="B5" s="47"/>
      <c r="C5" s="49"/>
      <c r="D5" s="45"/>
      <c r="E5" s="47"/>
      <c r="F5" s="17" t="s">
        <v>15</v>
      </c>
      <c r="G5" s="29" t="s">
        <v>16</v>
      </c>
      <c r="H5" s="17" t="s">
        <v>32</v>
      </c>
      <c r="I5" s="34" t="s">
        <v>16</v>
      </c>
      <c r="J5" s="37" t="s">
        <v>33</v>
      </c>
      <c r="K5" s="45"/>
      <c r="L5" s="45"/>
    </row>
    <row r="6" spans="1:12" ht="15.6">
      <c r="A6" s="26"/>
      <c r="B6" s="23" t="s">
        <v>19</v>
      </c>
      <c r="C6" s="30">
        <v>586</v>
      </c>
      <c r="D6" s="5">
        <v>21</v>
      </c>
      <c r="E6" s="18">
        <f>((F6+G6)*5)+((H6+I6)*7)</f>
        <v>265333.95999999996</v>
      </c>
      <c r="F6" s="19">
        <v>17000</v>
      </c>
      <c r="G6" s="19">
        <f>F6*0.271</f>
        <v>4607</v>
      </c>
      <c r="H6" s="19">
        <f>F6*J6</f>
        <v>17680</v>
      </c>
      <c r="I6" s="38">
        <f>H6*0.271</f>
        <v>4791.2800000000007</v>
      </c>
      <c r="J6" s="22">
        <v>1.04</v>
      </c>
      <c r="K6" s="22">
        <v>1.0149999999999999</v>
      </c>
      <c r="L6" s="19">
        <f>ROUNDUP(D6*E6*K6/100,0)*100</f>
        <v>5655600</v>
      </c>
    </row>
    <row r="7" spans="1:12" ht="15.6">
      <c r="A7" s="26"/>
      <c r="B7" s="23" t="s">
        <v>20</v>
      </c>
      <c r="C7" s="30">
        <v>201</v>
      </c>
      <c r="D7" s="5">
        <v>10</v>
      </c>
      <c r="E7" s="18">
        <f t="shared" ref="E7:E22" si="0">((F7+G7)*5)+((H7+I7)*7)</f>
        <v>265333.95999999996</v>
      </c>
      <c r="F7" s="19">
        <v>17000</v>
      </c>
      <c r="G7" s="19">
        <f t="shared" ref="G7:G22" si="1">F7*0.271</f>
        <v>4607</v>
      </c>
      <c r="H7" s="19">
        <f t="shared" ref="H7:H22" si="2">F7*J7</f>
        <v>17680</v>
      </c>
      <c r="I7" s="38">
        <f t="shared" ref="I7:I22" si="3">H7*0.271</f>
        <v>4791.2800000000007</v>
      </c>
      <c r="J7" s="22">
        <v>1.04</v>
      </c>
      <c r="K7" s="22">
        <v>1.0149999999999999</v>
      </c>
      <c r="L7" s="19">
        <f t="shared" ref="L7:L22" si="4">ROUNDUP(D7*E7*K7/100,0)*100</f>
        <v>2693200</v>
      </c>
    </row>
    <row r="8" spans="1:12" ht="15.6">
      <c r="A8" s="26"/>
      <c r="B8" s="23" t="s">
        <v>21</v>
      </c>
      <c r="C8" s="30">
        <v>247</v>
      </c>
      <c r="D8" s="5">
        <v>9</v>
      </c>
      <c r="E8" s="18">
        <f t="shared" si="0"/>
        <v>265333.95999999996</v>
      </c>
      <c r="F8" s="19">
        <v>17000</v>
      </c>
      <c r="G8" s="19">
        <f t="shared" si="1"/>
        <v>4607</v>
      </c>
      <c r="H8" s="19">
        <f t="shared" si="2"/>
        <v>17680</v>
      </c>
      <c r="I8" s="38">
        <f t="shared" si="3"/>
        <v>4791.2800000000007</v>
      </c>
      <c r="J8" s="22">
        <v>1.04</v>
      </c>
      <c r="K8" s="22">
        <v>1.0149999999999999</v>
      </c>
      <c r="L8" s="19">
        <f t="shared" si="4"/>
        <v>2423900</v>
      </c>
    </row>
    <row r="9" spans="1:12" ht="15.6">
      <c r="A9" s="26"/>
      <c r="B9" s="23" t="s">
        <v>8</v>
      </c>
      <c r="C9" s="30">
        <v>625</v>
      </c>
      <c r="D9" s="5">
        <v>45</v>
      </c>
      <c r="E9" s="18">
        <f t="shared" si="0"/>
        <v>265333.95999999996</v>
      </c>
      <c r="F9" s="19">
        <v>17000</v>
      </c>
      <c r="G9" s="19">
        <f t="shared" si="1"/>
        <v>4607</v>
      </c>
      <c r="H9" s="19">
        <f t="shared" si="2"/>
        <v>17680</v>
      </c>
      <c r="I9" s="38">
        <f t="shared" si="3"/>
        <v>4791.2800000000007</v>
      </c>
      <c r="J9" s="22">
        <v>1.04</v>
      </c>
      <c r="K9" s="22">
        <v>1.0149999999999999</v>
      </c>
      <c r="L9" s="19">
        <f t="shared" si="4"/>
        <v>12119200</v>
      </c>
    </row>
    <row r="10" spans="1:12" ht="15.6">
      <c r="A10" s="26"/>
      <c r="B10" s="23" t="s">
        <v>22</v>
      </c>
      <c r="C10" s="30">
        <v>46</v>
      </c>
      <c r="D10" s="5">
        <v>10</v>
      </c>
      <c r="E10" s="18">
        <f t="shared" si="0"/>
        <v>265333.95999999996</v>
      </c>
      <c r="F10" s="19">
        <v>17000</v>
      </c>
      <c r="G10" s="19">
        <f t="shared" si="1"/>
        <v>4607</v>
      </c>
      <c r="H10" s="19">
        <f t="shared" si="2"/>
        <v>17680</v>
      </c>
      <c r="I10" s="38">
        <f t="shared" si="3"/>
        <v>4791.2800000000007</v>
      </c>
      <c r="J10" s="22">
        <v>1.04</v>
      </c>
      <c r="K10" s="22">
        <v>1.0149999999999999</v>
      </c>
      <c r="L10" s="19">
        <f t="shared" si="4"/>
        <v>2693200</v>
      </c>
    </row>
    <row r="11" spans="1:12" ht="27.6">
      <c r="A11" s="26"/>
      <c r="B11" s="23" t="s">
        <v>23</v>
      </c>
      <c r="C11" s="30">
        <v>29</v>
      </c>
      <c r="D11" s="5">
        <v>4</v>
      </c>
      <c r="E11" s="18">
        <f t="shared" si="0"/>
        <v>265333.95999999996</v>
      </c>
      <c r="F11" s="19">
        <v>17000</v>
      </c>
      <c r="G11" s="19">
        <f t="shared" si="1"/>
        <v>4607</v>
      </c>
      <c r="H11" s="19">
        <f t="shared" si="2"/>
        <v>17680</v>
      </c>
      <c r="I11" s="38">
        <f t="shared" si="3"/>
        <v>4791.2800000000007</v>
      </c>
      <c r="J11" s="22">
        <v>1.04</v>
      </c>
      <c r="K11" s="22">
        <v>1.0149999999999999</v>
      </c>
      <c r="L11" s="19">
        <f t="shared" si="4"/>
        <v>1077300</v>
      </c>
    </row>
    <row r="12" spans="1:12" ht="15.6">
      <c r="A12" s="26"/>
      <c r="B12" s="23" t="s">
        <v>0</v>
      </c>
      <c r="C12" s="30">
        <v>34</v>
      </c>
      <c r="D12" s="5">
        <v>7</v>
      </c>
      <c r="E12" s="18">
        <f t="shared" si="0"/>
        <v>265333.95999999996</v>
      </c>
      <c r="F12" s="19">
        <v>17000</v>
      </c>
      <c r="G12" s="19">
        <f t="shared" si="1"/>
        <v>4607</v>
      </c>
      <c r="H12" s="19">
        <f t="shared" si="2"/>
        <v>17680</v>
      </c>
      <c r="I12" s="38">
        <f t="shared" si="3"/>
        <v>4791.2800000000007</v>
      </c>
      <c r="J12" s="22">
        <v>1.04</v>
      </c>
      <c r="K12" s="22">
        <v>1.0149999999999999</v>
      </c>
      <c r="L12" s="19">
        <f t="shared" si="4"/>
        <v>1885200</v>
      </c>
    </row>
    <row r="13" spans="1:12" ht="15.6">
      <c r="A13" s="26"/>
      <c r="B13" s="23" t="s">
        <v>1</v>
      </c>
      <c r="C13" s="30">
        <v>4</v>
      </c>
      <c r="D13" s="5">
        <v>0</v>
      </c>
      <c r="E13" s="18">
        <f t="shared" si="0"/>
        <v>265333.95999999996</v>
      </c>
      <c r="F13" s="19">
        <v>17000</v>
      </c>
      <c r="G13" s="19">
        <f>F13*0.271</f>
        <v>4607</v>
      </c>
      <c r="H13" s="19">
        <f t="shared" si="2"/>
        <v>17680</v>
      </c>
      <c r="I13" s="38">
        <f t="shared" si="3"/>
        <v>4791.2800000000007</v>
      </c>
      <c r="J13" s="22">
        <v>1.04</v>
      </c>
      <c r="K13" s="22">
        <v>1.0149999999999999</v>
      </c>
      <c r="L13" s="19">
        <f>ROUNDUP(D13*E13*K13/100,0)*100</f>
        <v>0</v>
      </c>
    </row>
    <row r="14" spans="1:12" ht="15.6">
      <c r="A14" s="26"/>
      <c r="B14" s="23" t="s">
        <v>2</v>
      </c>
      <c r="C14" s="30">
        <v>2</v>
      </c>
      <c r="D14" s="5">
        <v>1</v>
      </c>
      <c r="E14" s="18">
        <f t="shared" si="0"/>
        <v>265333.95999999996</v>
      </c>
      <c r="F14" s="19">
        <v>17000</v>
      </c>
      <c r="G14" s="19">
        <f>F14*0.271</f>
        <v>4607</v>
      </c>
      <c r="H14" s="19">
        <f t="shared" si="2"/>
        <v>17680</v>
      </c>
      <c r="I14" s="38">
        <f t="shared" si="3"/>
        <v>4791.2800000000007</v>
      </c>
      <c r="J14" s="22">
        <v>1.04</v>
      </c>
      <c r="K14" s="22">
        <v>1.0149999999999999</v>
      </c>
      <c r="L14" s="19">
        <f>ROUNDUP(D14*E14*K14/100,0)*100</f>
        <v>269400</v>
      </c>
    </row>
    <row r="15" spans="1:12" ht="15.6">
      <c r="A15" s="26"/>
      <c r="B15" s="23" t="s">
        <v>3</v>
      </c>
      <c r="C15" s="30">
        <v>55</v>
      </c>
      <c r="D15" s="32">
        <v>5.42</v>
      </c>
      <c r="E15" s="18">
        <f t="shared" si="0"/>
        <v>265333.95999999996</v>
      </c>
      <c r="F15" s="19">
        <v>17000</v>
      </c>
      <c r="G15" s="19">
        <f>F15*0.271</f>
        <v>4607</v>
      </c>
      <c r="H15" s="19">
        <f t="shared" si="2"/>
        <v>17680</v>
      </c>
      <c r="I15" s="38">
        <f t="shared" si="3"/>
        <v>4791.2800000000007</v>
      </c>
      <c r="J15" s="22">
        <v>1.04</v>
      </c>
      <c r="K15" s="22">
        <v>1.0149999999999999</v>
      </c>
      <c r="L15" s="19">
        <f>ROUNDUP(D15*E15*K15/100,0)*100</f>
        <v>1459700</v>
      </c>
    </row>
    <row r="16" spans="1:12" ht="15.6">
      <c r="A16" s="26"/>
      <c r="B16" s="23" t="s">
        <v>24</v>
      </c>
      <c r="C16" s="30">
        <v>5</v>
      </c>
      <c r="D16" s="5">
        <v>2</v>
      </c>
      <c r="E16" s="18">
        <f t="shared" si="0"/>
        <v>265333.95999999996</v>
      </c>
      <c r="F16" s="19">
        <v>17000</v>
      </c>
      <c r="G16" s="19">
        <f t="shared" si="1"/>
        <v>4607</v>
      </c>
      <c r="H16" s="19">
        <f t="shared" si="2"/>
        <v>17680</v>
      </c>
      <c r="I16" s="38">
        <f t="shared" si="3"/>
        <v>4791.2800000000007</v>
      </c>
      <c r="J16" s="22">
        <v>1.04</v>
      </c>
      <c r="K16" s="22">
        <v>1.0149999999999999</v>
      </c>
      <c r="L16" s="19">
        <f t="shared" si="4"/>
        <v>538700</v>
      </c>
    </row>
    <row r="17" spans="1:12" ht="15.6">
      <c r="A17" s="26"/>
      <c r="B17" s="23" t="s">
        <v>5</v>
      </c>
      <c r="C17" s="30">
        <v>33</v>
      </c>
      <c r="D17" s="5">
        <v>3</v>
      </c>
      <c r="E17" s="18">
        <f t="shared" si="0"/>
        <v>265333.95999999996</v>
      </c>
      <c r="F17" s="19">
        <v>17000</v>
      </c>
      <c r="G17" s="19">
        <f>F17*0.271</f>
        <v>4607</v>
      </c>
      <c r="H17" s="19">
        <f t="shared" si="2"/>
        <v>17680</v>
      </c>
      <c r="I17" s="38">
        <f t="shared" si="3"/>
        <v>4791.2800000000007</v>
      </c>
      <c r="J17" s="22">
        <v>1.04</v>
      </c>
      <c r="K17" s="22">
        <v>1.0149999999999999</v>
      </c>
      <c r="L17" s="19">
        <f>ROUNDUP(D17*E17*K17/100,0)*100</f>
        <v>808000</v>
      </c>
    </row>
    <row r="18" spans="1:12" ht="15.6">
      <c r="A18" s="26"/>
      <c r="B18" s="23" t="s">
        <v>4</v>
      </c>
      <c r="C18" s="30">
        <v>230</v>
      </c>
      <c r="D18" s="5">
        <v>7</v>
      </c>
      <c r="E18" s="18">
        <f t="shared" si="0"/>
        <v>265333.95999999996</v>
      </c>
      <c r="F18" s="19">
        <v>17000</v>
      </c>
      <c r="G18" s="19">
        <f t="shared" si="1"/>
        <v>4607</v>
      </c>
      <c r="H18" s="19">
        <f t="shared" si="2"/>
        <v>17680</v>
      </c>
      <c r="I18" s="38">
        <f t="shared" si="3"/>
        <v>4791.2800000000007</v>
      </c>
      <c r="J18" s="22">
        <v>1.04</v>
      </c>
      <c r="K18" s="22">
        <v>1.0149999999999999</v>
      </c>
      <c r="L18" s="19">
        <f t="shared" si="4"/>
        <v>1885200</v>
      </c>
    </row>
    <row r="19" spans="1:12" ht="15.6">
      <c r="A19" s="26"/>
      <c r="B19" s="23" t="s">
        <v>6</v>
      </c>
      <c r="C19" s="30">
        <v>111</v>
      </c>
      <c r="D19" s="5">
        <v>15</v>
      </c>
      <c r="E19" s="18">
        <f t="shared" si="0"/>
        <v>265333.95999999996</v>
      </c>
      <c r="F19" s="19">
        <v>17000</v>
      </c>
      <c r="G19" s="19">
        <f t="shared" si="1"/>
        <v>4607</v>
      </c>
      <c r="H19" s="19">
        <f t="shared" si="2"/>
        <v>17680</v>
      </c>
      <c r="I19" s="38">
        <f t="shared" si="3"/>
        <v>4791.2800000000007</v>
      </c>
      <c r="J19" s="22">
        <v>1.04</v>
      </c>
      <c r="K19" s="22">
        <v>1.0149999999999999</v>
      </c>
      <c r="L19" s="19">
        <f t="shared" si="4"/>
        <v>4039800</v>
      </c>
    </row>
    <row r="20" spans="1:12" ht="15.6">
      <c r="A20" s="26"/>
      <c r="B20" s="23" t="s">
        <v>7</v>
      </c>
      <c r="C20" s="30">
        <v>23</v>
      </c>
      <c r="D20" s="36">
        <v>0</v>
      </c>
      <c r="E20" s="18">
        <f t="shared" si="0"/>
        <v>265333.95999999996</v>
      </c>
      <c r="F20" s="19">
        <v>17000</v>
      </c>
      <c r="G20" s="19">
        <f t="shared" si="1"/>
        <v>4607</v>
      </c>
      <c r="H20" s="19">
        <f t="shared" si="2"/>
        <v>17680</v>
      </c>
      <c r="I20" s="38">
        <f t="shared" si="3"/>
        <v>4791.2800000000007</v>
      </c>
      <c r="J20" s="22">
        <v>1.04</v>
      </c>
      <c r="K20" s="22">
        <v>1.0149999999999999</v>
      </c>
      <c r="L20" s="19">
        <f t="shared" si="4"/>
        <v>0</v>
      </c>
    </row>
    <row r="21" spans="1:12" ht="15.6">
      <c r="A21" s="26"/>
      <c r="B21" s="23" t="s">
        <v>9</v>
      </c>
      <c r="C21" s="30">
        <v>61</v>
      </c>
      <c r="D21" s="5">
        <v>4</v>
      </c>
      <c r="E21" s="18">
        <f t="shared" si="0"/>
        <v>265333.95999999996</v>
      </c>
      <c r="F21" s="19">
        <v>17000</v>
      </c>
      <c r="G21" s="19">
        <f t="shared" si="1"/>
        <v>4607</v>
      </c>
      <c r="H21" s="19">
        <f t="shared" si="2"/>
        <v>17680</v>
      </c>
      <c r="I21" s="38">
        <f t="shared" si="3"/>
        <v>4791.2800000000007</v>
      </c>
      <c r="J21" s="22">
        <v>1.04</v>
      </c>
      <c r="K21" s="22">
        <v>1.0149999999999999</v>
      </c>
      <c r="L21" s="19">
        <f t="shared" si="4"/>
        <v>1077300</v>
      </c>
    </row>
    <row r="22" spans="1:12" ht="15.6">
      <c r="A22" s="26"/>
      <c r="B22" s="23" t="s">
        <v>10</v>
      </c>
      <c r="C22" s="30">
        <v>18</v>
      </c>
      <c r="D22" s="3">
        <v>1</v>
      </c>
      <c r="E22" s="18">
        <f t="shared" si="0"/>
        <v>265333.95999999996</v>
      </c>
      <c r="F22" s="19">
        <v>17000</v>
      </c>
      <c r="G22" s="19">
        <f t="shared" si="1"/>
        <v>4607</v>
      </c>
      <c r="H22" s="19">
        <f t="shared" si="2"/>
        <v>17680</v>
      </c>
      <c r="I22" s="38">
        <f t="shared" si="3"/>
        <v>4791.2800000000007</v>
      </c>
      <c r="J22" s="22">
        <v>1.04</v>
      </c>
      <c r="K22" s="22">
        <v>1.0149999999999999</v>
      </c>
      <c r="L22" s="19">
        <f t="shared" si="4"/>
        <v>269400</v>
      </c>
    </row>
    <row r="23" spans="1:12" ht="15.6">
      <c r="A23" s="25"/>
      <c r="B23" s="4" t="s">
        <v>11</v>
      </c>
      <c r="C23" s="31">
        <f>SUM(C6:C22)</f>
        <v>2310</v>
      </c>
      <c r="D23" s="6">
        <f>SUM(D6:D22)</f>
        <v>144.42000000000002</v>
      </c>
      <c r="E23" s="18"/>
      <c r="F23" s="20"/>
      <c r="G23" s="20"/>
      <c r="H23" s="20"/>
      <c r="I23" s="20"/>
      <c r="J23" s="20"/>
      <c r="K23" s="20"/>
      <c r="L23" s="21">
        <f>SUM(L6:L22)</f>
        <v>38895100</v>
      </c>
    </row>
    <row r="24" spans="1:12" ht="22.8" customHeight="1">
      <c r="B24" s="7"/>
      <c r="C24" s="8"/>
      <c r="D24" s="8"/>
      <c r="E24" s="8"/>
      <c r="F24" s="8"/>
      <c r="G24" s="7"/>
      <c r="H24" s="7"/>
      <c r="I24" s="7"/>
      <c r="J24" s="7"/>
      <c r="K24" s="7"/>
      <c r="L24" s="33"/>
    </row>
    <row r="25" spans="1:12">
      <c r="B25" s="7"/>
      <c r="C25" s="12"/>
      <c r="D25" s="7"/>
      <c r="E25" s="12"/>
      <c r="F25" s="12"/>
      <c r="G25" s="7"/>
      <c r="H25" s="7"/>
      <c r="I25" s="7"/>
      <c r="J25" s="7"/>
      <c r="K25" s="7"/>
      <c r="L25" s="39"/>
    </row>
    <row r="26" spans="1:12">
      <c r="B26" s="7"/>
      <c r="C26" s="12"/>
      <c r="D26" s="7"/>
      <c r="E26" s="12"/>
      <c r="F26" s="12"/>
      <c r="G26" s="7"/>
      <c r="H26" s="7"/>
      <c r="I26" s="7"/>
      <c r="J26" s="7"/>
      <c r="K26" s="7"/>
      <c r="L26" s="13"/>
    </row>
    <row r="27" spans="1:12">
      <c r="B27" s="7"/>
      <c r="C27" s="12"/>
      <c r="D27" s="7"/>
      <c r="E27" s="12"/>
      <c r="F27" s="12"/>
      <c r="G27" s="7"/>
      <c r="H27" s="7"/>
      <c r="I27" s="7"/>
      <c r="J27" s="7"/>
      <c r="K27" s="7"/>
      <c r="L27" s="13"/>
    </row>
    <row r="28" spans="1:12">
      <c r="B28" s="7"/>
      <c r="C28" s="7"/>
      <c r="D28" s="7"/>
      <c r="E28" s="7"/>
      <c r="F28" s="7"/>
      <c r="G28" s="7"/>
      <c r="H28" s="7"/>
      <c r="I28" s="7"/>
      <c r="J28" s="7"/>
      <c r="K28" s="7"/>
      <c r="L28" s="14"/>
    </row>
    <row r="29" spans="1:12">
      <c r="B29" s="7"/>
      <c r="C29" s="7"/>
      <c r="D29" s="7"/>
      <c r="E29" s="15"/>
      <c r="F29" s="15"/>
      <c r="G29" s="7"/>
      <c r="H29" s="7"/>
      <c r="I29" s="7"/>
      <c r="J29" s="7"/>
      <c r="K29" s="7"/>
      <c r="L29" s="7"/>
    </row>
    <row r="30" spans="1:12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>
      <c r="B33" s="7"/>
      <c r="C33" s="9"/>
      <c r="D33" s="9"/>
      <c r="E33" s="9"/>
      <c r="F33" s="9"/>
      <c r="G33" s="7"/>
      <c r="H33" s="7"/>
      <c r="I33" s="7"/>
      <c r="J33" s="7"/>
      <c r="K33" s="7"/>
      <c r="L33" s="7"/>
    </row>
    <row r="34" spans="1:12">
      <c r="B34" s="7"/>
      <c r="C34" s="9"/>
      <c r="D34" s="9"/>
      <c r="E34" s="9"/>
      <c r="F34" s="9"/>
      <c r="G34" s="7"/>
      <c r="H34" s="7"/>
      <c r="I34" s="7"/>
      <c r="J34" s="7"/>
      <c r="K34" s="7"/>
      <c r="L34" s="7"/>
    </row>
    <row r="35" spans="1:12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>
      <c r="A36" s="43"/>
      <c r="B36" s="41"/>
      <c r="C36" s="41"/>
      <c r="D36" s="10"/>
      <c r="E36" s="41"/>
      <c r="F36" s="27"/>
      <c r="G36" s="41"/>
      <c r="H36" s="35"/>
      <c r="I36" s="35"/>
      <c r="J36" s="35"/>
      <c r="K36" s="27"/>
      <c r="L36" s="41"/>
    </row>
    <row r="37" spans="1:12">
      <c r="A37" s="43"/>
      <c r="B37" s="41"/>
      <c r="C37" s="41"/>
      <c r="D37" s="42"/>
      <c r="E37" s="41"/>
      <c r="F37" s="27"/>
      <c r="G37" s="41"/>
      <c r="H37" s="35"/>
      <c r="I37" s="35"/>
      <c r="J37" s="35"/>
      <c r="K37" s="27"/>
      <c r="L37" s="41"/>
    </row>
    <row r="38" spans="1:12">
      <c r="A38" s="43"/>
      <c r="B38" s="41"/>
      <c r="C38" s="41"/>
      <c r="D38" s="42"/>
      <c r="E38" s="41"/>
      <c r="F38" s="27"/>
      <c r="G38" s="41"/>
      <c r="H38" s="35"/>
      <c r="I38" s="35"/>
      <c r="J38" s="35"/>
      <c r="K38" s="27"/>
      <c r="L38" s="41"/>
    </row>
    <row r="39" spans="1:12">
      <c r="A39" s="28"/>
      <c r="B39" s="27"/>
      <c r="C39" s="27"/>
      <c r="D39" s="27"/>
      <c r="E39" s="27"/>
      <c r="F39" s="27"/>
      <c r="G39" s="11"/>
      <c r="H39" s="11"/>
      <c r="I39" s="11"/>
      <c r="J39" s="11"/>
      <c r="K39" s="11"/>
      <c r="L39" s="11"/>
    </row>
    <row r="40" spans="1:12">
      <c r="A40" s="11"/>
      <c r="B40" s="11"/>
      <c r="C40" s="11"/>
      <c r="D40" s="11"/>
      <c r="E40" s="11"/>
      <c r="F40" s="11"/>
      <c r="G40" s="7"/>
      <c r="H40" s="7"/>
      <c r="I40" s="7"/>
      <c r="J40" s="7"/>
      <c r="K40" s="7"/>
      <c r="L40" s="7"/>
    </row>
    <row r="41" spans="1:12">
      <c r="B41" s="7"/>
      <c r="C41" s="11"/>
      <c r="D41" s="11"/>
      <c r="E41" s="11"/>
      <c r="F41" s="11"/>
      <c r="G41" s="7"/>
      <c r="H41" s="7"/>
      <c r="I41" s="7"/>
      <c r="J41" s="7"/>
      <c r="K41" s="7"/>
      <c r="L41" s="7"/>
    </row>
    <row r="42" spans="1:12">
      <c r="B42" s="7"/>
      <c r="C42" s="12"/>
      <c r="D42" s="7"/>
      <c r="E42" s="12"/>
      <c r="F42" s="12"/>
      <c r="G42" s="7"/>
      <c r="H42" s="7"/>
      <c r="I42" s="7"/>
      <c r="J42" s="7"/>
      <c r="K42" s="7"/>
      <c r="L42" s="13"/>
    </row>
    <row r="43" spans="1:12">
      <c r="B43" s="7"/>
      <c r="C43" s="12"/>
      <c r="D43" s="7"/>
      <c r="E43" s="12"/>
      <c r="F43" s="12"/>
      <c r="G43" s="7"/>
      <c r="H43" s="7"/>
      <c r="I43" s="7"/>
      <c r="J43" s="7"/>
      <c r="K43" s="7"/>
      <c r="L43" s="13"/>
    </row>
    <row r="44" spans="1:12">
      <c r="B44" s="7"/>
      <c r="C44" s="12"/>
      <c r="D44" s="7"/>
      <c r="E44" s="12"/>
      <c r="F44" s="12"/>
      <c r="G44" s="7"/>
      <c r="H44" s="7"/>
      <c r="I44" s="7"/>
      <c r="J44" s="7"/>
      <c r="K44" s="7"/>
      <c r="L44" s="13"/>
    </row>
    <row r="45" spans="1:12">
      <c r="B45" s="7"/>
      <c r="C45" s="12"/>
      <c r="D45" s="7"/>
      <c r="E45" s="12"/>
      <c r="F45" s="12"/>
      <c r="G45" s="7"/>
      <c r="H45" s="7"/>
      <c r="I45" s="7"/>
      <c r="J45" s="7"/>
      <c r="K45" s="7"/>
      <c r="L45" s="13"/>
    </row>
    <row r="46" spans="1:12">
      <c r="B46" s="7"/>
      <c r="C46" s="12"/>
      <c r="D46" s="7"/>
      <c r="E46" s="12"/>
      <c r="F46" s="12"/>
      <c r="G46" s="7"/>
      <c r="H46" s="7"/>
      <c r="I46" s="7"/>
      <c r="J46" s="7"/>
      <c r="K46" s="7"/>
      <c r="L46" s="13"/>
    </row>
    <row r="47" spans="1:12">
      <c r="B47" s="7"/>
      <c r="C47" s="12"/>
      <c r="D47" s="7"/>
      <c r="E47" s="12"/>
      <c r="F47" s="12"/>
      <c r="G47" s="7"/>
      <c r="H47" s="7"/>
      <c r="I47" s="7"/>
      <c r="J47" s="7"/>
      <c r="K47" s="7"/>
      <c r="L47" s="13"/>
    </row>
    <row r="48" spans="1:12">
      <c r="B48" s="7"/>
      <c r="C48" s="12"/>
      <c r="D48" s="7"/>
      <c r="E48" s="12"/>
      <c r="F48" s="12"/>
      <c r="G48" s="7"/>
      <c r="H48" s="7"/>
      <c r="I48" s="7"/>
      <c r="J48" s="7"/>
      <c r="K48" s="7"/>
      <c r="L48" s="13"/>
    </row>
    <row r="49" spans="2:12">
      <c r="B49" s="7"/>
      <c r="C49" s="12"/>
      <c r="D49" s="7"/>
      <c r="E49" s="12"/>
      <c r="F49" s="12"/>
      <c r="G49" s="7"/>
      <c r="H49" s="7"/>
      <c r="I49" s="7"/>
      <c r="J49" s="7"/>
      <c r="K49" s="7"/>
      <c r="L49" s="13"/>
    </row>
    <row r="50" spans="2:12">
      <c r="B50" s="7"/>
      <c r="C50" s="12"/>
      <c r="D50" s="7"/>
      <c r="E50" s="12"/>
      <c r="F50" s="12"/>
      <c r="G50" s="7"/>
      <c r="H50" s="7"/>
      <c r="I50" s="7"/>
      <c r="J50" s="7"/>
      <c r="K50" s="7"/>
      <c r="L50" s="13"/>
    </row>
    <row r="51" spans="2:12">
      <c r="B51" s="7"/>
      <c r="C51" s="12"/>
      <c r="D51" s="7"/>
      <c r="E51" s="12"/>
      <c r="F51" s="12"/>
      <c r="G51" s="7"/>
      <c r="H51" s="7"/>
      <c r="I51" s="7"/>
      <c r="J51" s="7"/>
      <c r="K51" s="7"/>
      <c r="L51" s="13"/>
    </row>
    <row r="52" spans="2:12">
      <c r="B52" s="7"/>
      <c r="C52" s="12"/>
      <c r="D52" s="7"/>
      <c r="E52" s="12"/>
      <c r="F52" s="12"/>
      <c r="G52" s="7"/>
      <c r="H52" s="7"/>
      <c r="I52" s="7"/>
      <c r="J52" s="7"/>
      <c r="K52" s="7"/>
      <c r="L52" s="13"/>
    </row>
    <row r="53" spans="2:12">
      <c r="B53" s="7"/>
      <c r="C53" s="12"/>
      <c r="D53" s="7"/>
      <c r="E53" s="12"/>
      <c r="F53" s="12"/>
      <c r="G53" s="7"/>
      <c r="H53" s="7"/>
      <c r="I53" s="7"/>
      <c r="J53" s="7"/>
      <c r="K53" s="7"/>
      <c r="L53" s="13"/>
    </row>
    <row r="54" spans="2:12">
      <c r="B54" s="7"/>
      <c r="C54" s="12"/>
      <c r="D54" s="7"/>
      <c r="E54" s="12"/>
      <c r="F54" s="12"/>
      <c r="G54" s="7"/>
      <c r="H54" s="7"/>
      <c r="I54" s="7"/>
      <c r="J54" s="7"/>
      <c r="K54" s="7"/>
      <c r="L54" s="13"/>
    </row>
    <row r="55" spans="2:12">
      <c r="B55" s="7"/>
      <c r="C55" s="12"/>
      <c r="D55" s="7"/>
      <c r="E55" s="12"/>
      <c r="F55" s="12"/>
      <c r="G55" s="7"/>
      <c r="H55" s="7"/>
      <c r="I55" s="7"/>
      <c r="J55" s="7"/>
      <c r="K55" s="7"/>
      <c r="L55" s="13"/>
    </row>
    <row r="56" spans="2:12">
      <c r="B56" s="7"/>
      <c r="C56" s="12"/>
      <c r="D56" s="7"/>
      <c r="E56" s="12"/>
      <c r="F56" s="12"/>
      <c r="G56" s="7"/>
      <c r="H56" s="7"/>
      <c r="I56" s="7"/>
      <c r="J56" s="7"/>
      <c r="K56" s="7"/>
      <c r="L56" s="13"/>
    </row>
    <row r="57" spans="2:12">
      <c r="B57" s="7"/>
      <c r="C57" s="12"/>
      <c r="D57" s="7"/>
      <c r="E57" s="12"/>
      <c r="F57" s="12"/>
      <c r="G57" s="7"/>
      <c r="H57" s="7"/>
      <c r="I57" s="7"/>
      <c r="J57" s="7"/>
      <c r="K57" s="7"/>
      <c r="L57" s="13"/>
    </row>
    <row r="58" spans="2:12">
      <c r="B58" s="7"/>
      <c r="C58" s="12"/>
      <c r="D58" s="7"/>
      <c r="E58" s="12"/>
      <c r="F58" s="12"/>
      <c r="G58" s="7"/>
      <c r="H58" s="7"/>
      <c r="I58" s="7"/>
      <c r="J58" s="7"/>
      <c r="K58" s="7"/>
      <c r="L58" s="13"/>
    </row>
    <row r="59" spans="2:12">
      <c r="B59" s="7"/>
      <c r="C59" s="7"/>
      <c r="D59" s="7"/>
      <c r="E59" s="7"/>
      <c r="F59" s="7"/>
      <c r="G59" s="7"/>
      <c r="H59" s="7"/>
      <c r="I59" s="7"/>
      <c r="J59" s="7"/>
      <c r="K59" s="7"/>
      <c r="L59" s="14"/>
    </row>
    <row r="60" spans="2:1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2:1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2:1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</sheetData>
  <mergeCells count="16">
    <mergeCell ref="F4:I4"/>
    <mergeCell ref="L36:L38"/>
    <mergeCell ref="D37:D38"/>
    <mergeCell ref="B1:L2"/>
    <mergeCell ref="A4:A5"/>
    <mergeCell ref="B4:B5"/>
    <mergeCell ref="C4:C5"/>
    <mergeCell ref="D4:D5"/>
    <mergeCell ref="E4:E5"/>
    <mergeCell ref="K4:K5"/>
    <mergeCell ref="L4:L5"/>
    <mergeCell ref="A36:A38"/>
    <mergeCell ref="B36:B38"/>
    <mergeCell ref="C36:C38"/>
    <mergeCell ref="E36:E38"/>
    <mergeCell ref="G36:G38"/>
  </mergeCells>
  <pageMargins left="0" right="0" top="0" bottom="0" header="0" footer="0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F10" workbookViewId="0">
      <selection activeCell="L24" sqref="L24:M25"/>
    </sheetView>
  </sheetViews>
  <sheetFormatPr defaultColWidth="9.109375" defaultRowHeight="13.2"/>
  <cols>
    <col min="1" max="1" width="4.6640625" style="7" customWidth="1"/>
    <col min="2" max="2" width="45" style="1" customWidth="1"/>
    <col min="3" max="3" width="15.33203125" style="1" customWidth="1"/>
    <col min="4" max="4" width="16.88671875" style="1" customWidth="1"/>
    <col min="5" max="5" width="27.5546875" style="1" customWidth="1"/>
    <col min="6" max="6" width="17.44140625" style="1" customWidth="1"/>
    <col min="7" max="11" width="21.88671875" style="1" customWidth="1"/>
    <col min="12" max="12" width="18.88671875" style="1" customWidth="1"/>
    <col min="13" max="13" width="25.88671875" style="1" customWidth="1"/>
    <col min="14" max="16384" width="9.109375" style="1"/>
  </cols>
  <sheetData>
    <row r="1" spans="1:13" ht="12.75" customHeight="1">
      <c r="B1" s="46" t="s">
        <v>26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38.25" customHeight="1">
      <c r="A2" s="24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5.6">
      <c r="A3" s="2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6" customFormat="1" ht="13.2" customHeight="1">
      <c r="A4" s="43"/>
      <c r="B4" s="47" t="s">
        <v>12</v>
      </c>
      <c r="C4" s="48" t="s">
        <v>28</v>
      </c>
      <c r="D4" s="44" t="s">
        <v>30</v>
      </c>
      <c r="E4" s="47" t="s">
        <v>13</v>
      </c>
      <c r="F4" s="47" t="s">
        <v>14</v>
      </c>
      <c r="G4" s="47"/>
      <c r="H4" s="34"/>
      <c r="I4" s="34"/>
      <c r="J4" s="44" t="s">
        <v>35</v>
      </c>
      <c r="K4" s="44" t="s">
        <v>36</v>
      </c>
      <c r="L4" s="44" t="s">
        <v>17</v>
      </c>
      <c r="M4" s="44" t="s">
        <v>18</v>
      </c>
    </row>
    <row r="5" spans="1:13" s="16" customFormat="1" ht="222.75" customHeight="1">
      <c r="A5" s="43"/>
      <c r="B5" s="47"/>
      <c r="C5" s="49"/>
      <c r="D5" s="45"/>
      <c r="E5" s="47"/>
      <c r="F5" s="17" t="s">
        <v>15</v>
      </c>
      <c r="G5" s="29" t="s">
        <v>16</v>
      </c>
      <c r="H5" s="17" t="s">
        <v>34</v>
      </c>
      <c r="I5" s="34" t="s">
        <v>16</v>
      </c>
      <c r="J5" s="45"/>
      <c r="K5" s="45"/>
      <c r="L5" s="45"/>
      <c r="M5" s="45"/>
    </row>
    <row r="6" spans="1:13" ht="15.6">
      <c r="A6" s="26"/>
      <c r="B6" s="23" t="s">
        <v>19</v>
      </c>
      <c r="C6" s="30">
        <v>586</v>
      </c>
      <c r="D6" s="5">
        <v>22</v>
      </c>
      <c r="E6" s="40">
        <f>ROUND(((F6+G6)*5)+((H6+I6)*7),2)</f>
        <v>275947.31</v>
      </c>
      <c r="F6" s="38">
        <f>17000*J6</f>
        <v>17680</v>
      </c>
      <c r="G6" s="38">
        <f>ROUND(F6*0.271,2)</f>
        <v>4791.28</v>
      </c>
      <c r="H6" s="38">
        <f>F6*K6</f>
        <v>18387.2</v>
      </c>
      <c r="I6" s="38">
        <f>ROUND(H6*0.271,2)</f>
        <v>4982.93</v>
      </c>
      <c r="J6" s="22">
        <v>1.04</v>
      </c>
      <c r="K6" s="22">
        <v>1.04</v>
      </c>
      <c r="L6" s="22">
        <v>1.0149999999999999</v>
      </c>
      <c r="M6" s="19">
        <f>ROUNDUP(D6*E6*L6/100,0)*100</f>
        <v>6162000</v>
      </c>
    </row>
    <row r="7" spans="1:13" ht="15.6">
      <c r="A7" s="26"/>
      <c r="B7" s="23" t="s">
        <v>20</v>
      </c>
      <c r="C7" s="30">
        <v>201</v>
      </c>
      <c r="D7" s="5">
        <v>10</v>
      </c>
      <c r="E7" s="40">
        <f t="shared" ref="E7:E22" si="0">ROUND(((F7+G7)*5)+((H7+I7)*7),2)</f>
        <v>275947.31</v>
      </c>
      <c r="F7" s="38">
        <f t="shared" ref="F7:F22" si="1">17000*J7</f>
        <v>17680</v>
      </c>
      <c r="G7" s="38">
        <f t="shared" ref="G7:G22" si="2">ROUND(F7*0.271,2)</f>
        <v>4791.28</v>
      </c>
      <c r="H7" s="38">
        <f t="shared" ref="H7:H22" si="3">F7*K7</f>
        <v>18387.2</v>
      </c>
      <c r="I7" s="38">
        <f t="shared" ref="I7:I22" si="4">ROUND(H7*0.271,2)</f>
        <v>4982.93</v>
      </c>
      <c r="J7" s="22">
        <v>1.04</v>
      </c>
      <c r="K7" s="22">
        <v>1.04</v>
      </c>
      <c r="L7" s="22">
        <v>1.0149999999999999</v>
      </c>
      <c r="M7" s="19">
        <f t="shared" ref="M7:M22" si="5">ROUNDUP(D7*E7*L7/100,0)*100</f>
        <v>2800900</v>
      </c>
    </row>
    <row r="8" spans="1:13" ht="15.6">
      <c r="A8" s="26"/>
      <c r="B8" s="23" t="s">
        <v>21</v>
      </c>
      <c r="C8" s="30">
        <v>247</v>
      </c>
      <c r="D8" s="5">
        <v>9</v>
      </c>
      <c r="E8" s="40">
        <f t="shared" si="0"/>
        <v>275947.31</v>
      </c>
      <c r="F8" s="38">
        <f t="shared" si="1"/>
        <v>17680</v>
      </c>
      <c r="G8" s="38">
        <f t="shared" si="2"/>
        <v>4791.28</v>
      </c>
      <c r="H8" s="38">
        <f t="shared" si="3"/>
        <v>18387.2</v>
      </c>
      <c r="I8" s="38">
        <f t="shared" si="4"/>
        <v>4982.93</v>
      </c>
      <c r="J8" s="22">
        <v>1.04</v>
      </c>
      <c r="K8" s="22">
        <v>1.04</v>
      </c>
      <c r="L8" s="22">
        <v>1.0149999999999999</v>
      </c>
      <c r="M8" s="19">
        <f t="shared" si="5"/>
        <v>2520800</v>
      </c>
    </row>
    <row r="9" spans="1:13" ht="15.6">
      <c r="A9" s="26"/>
      <c r="B9" s="23" t="s">
        <v>8</v>
      </c>
      <c r="C9" s="30">
        <v>625</v>
      </c>
      <c r="D9" s="5">
        <v>45</v>
      </c>
      <c r="E9" s="40">
        <f t="shared" si="0"/>
        <v>275947.31</v>
      </c>
      <c r="F9" s="38">
        <f t="shared" si="1"/>
        <v>17680</v>
      </c>
      <c r="G9" s="38">
        <f t="shared" si="2"/>
        <v>4791.28</v>
      </c>
      <c r="H9" s="38">
        <f t="shared" si="3"/>
        <v>18387.2</v>
      </c>
      <c r="I9" s="38">
        <f t="shared" si="4"/>
        <v>4982.93</v>
      </c>
      <c r="J9" s="22">
        <v>1.04</v>
      </c>
      <c r="K9" s="22">
        <v>1.04</v>
      </c>
      <c r="L9" s="22">
        <v>1.0149999999999999</v>
      </c>
      <c r="M9" s="19">
        <f t="shared" si="5"/>
        <v>12603900</v>
      </c>
    </row>
    <row r="10" spans="1:13" ht="15.6">
      <c r="A10" s="26"/>
      <c r="B10" s="23" t="s">
        <v>22</v>
      </c>
      <c r="C10" s="30">
        <v>46</v>
      </c>
      <c r="D10" s="5">
        <v>11</v>
      </c>
      <c r="E10" s="40">
        <f t="shared" si="0"/>
        <v>275947.31</v>
      </c>
      <c r="F10" s="38">
        <f t="shared" si="1"/>
        <v>17680</v>
      </c>
      <c r="G10" s="38">
        <f t="shared" si="2"/>
        <v>4791.28</v>
      </c>
      <c r="H10" s="38">
        <f t="shared" si="3"/>
        <v>18387.2</v>
      </c>
      <c r="I10" s="38">
        <f t="shared" si="4"/>
        <v>4982.93</v>
      </c>
      <c r="J10" s="22">
        <v>1.04</v>
      </c>
      <c r="K10" s="22">
        <v>1.04</v>
      </c>
      <c r="L10" s="22">
        <v>1.0149999999999999</v>
      </c>
      <c r="M10" s="19">
        <f t="shared" si="5"/>
        <v>3081000</v>
      </c>
    </row>
    <row r="11" spans="1:13" ht="27.6">
      <c r="A11" s="26"/>
      <c r="B11" s="23" t="s">
        <v>23</v>
      </c>
      <c r="C11" s="30">
        <v>29</v>
      </c>
      <c r="D11" s="5">
        <v>6</v>
      </c>
      <c r="E11" s="40">
        <f t="shared" si="0"/>
        <v>275947.31</v>
      </c>
      <c r="F11" s="38">
        <f t="shared" si="1"/>
        <v>17680</v>
      </c>
      <c r="G11" s="38">
        <f t="shared" si="2"/>
        <v>4791.28</v>
      </c>
      <c r="H11" s="38">
        <f t="shared" si="3"/>
        <v>18387.2</v>
      </c>
      <c r="I11" s="38">
        <f t="shared" si="4"/>
        <v>4982.93</v>
      </c>
      <c r="J11" s="22">
        <v>1.04</v>
      </c>
      <c r="K11" s="22">
        <v>1.04</v>
      </c>
      <c r="L11" s="22">
        <v>1.0149999999999999</v>
      </c>
      <c r="M11" s="19">
        <f t="shared" si="5"/>
        <v>1680600</v>
      </c>
    </row>
    <row r="12" spans="1:13" ht="15.6">
      <c r="A12" s="26"/>
      <c r="B12" s="23" t="s">
        <v>0</v>
      </c>
      <c r="C12" s="30">
        <v>34</v>
      </c>
      <c r="D12" s="5">
        <v>7</v>
      </c>
      <c r="E12" s="40">
        <f t="shared" si="0"/>
        <v>275947.31</v>
      </c>
      <c r="F12" s="38">
        <f t="shared" si="1"/>
        <v>17680</v>
      </c>
      <c r="G12" s="38">
        <f t="shared" si="2"/>
        <v>4791.28</v>
      </c>
      <c r="H12" s="38">
        <f t="shared" si="3"/>
        <v>18387.2</v>
      </c>
      <c r="I12" s="38">
        <f t="shared" si="4"/>
        <v>4982.93</v>
      </c>
      <c r="J12" s="22">
        <v>1.04</v>
      </c>
      <c r="K12" s="22">
        <v>1.04</v>
      </c>
      <c r="L12" s="22">
        <v>1.0149999999999999</v>
      </c>
      <c r="M12" s="19">
        <f t="shared" si="5"/>
        <v>1960700</v>
      </c>
    </row>
    <row r="13" spans="1:13" ht="15.6">
      <c r="A13" s="26"/>
      <c r="B13" s="23" t="s">
        <v>1</v>
      </c>
      <c r="C13" s="30">
        <v>4</v>
      </c>
      <c r="D13" s="5">
        <v>0</v>
      </c>
      <c r="E13" s="40">
        <f t="shared" si="0"/>
        <v>275947.31</v>
      </c>
      <c r="F13" s="38">
        <f t="shared" si="1"/>
        <v>17680</v>
      </c>
      <c r="G13" s="38">
        <f t="shared" si="2"/>
        <v>4791.28</v>
      </c>
      <c r="H13" s="38">
        <f t="shared" si="3"/>
        <v>18387.2</v>
      </c>
      <c r="I13" s="38">
        <f t="shared" si="4"/>
        <v>4982.93</v>
      </c>
      <c r="J13" s="22">
        <v>1.04</v>
      </c>
      <c r="K13" s="22">
        <v>1.04</v>
      </c>
      <c r="L13" s="22">
        <v>1.0149999999999999</v>
      </c>
      <c r="M13" s="19">
        <f>ROUNDUP(D13*E13*L13/100,0)*100</f>
        <v>0</v>
      </c>
    </row>
    <row r="14" spans="1:13" ht="15.6">
      <c r="A14" s="26"/>
      <c r="B14" s="23" t="s">
        <v>2</v>
      </c>
      <c r="C14" s="30">
        <v>2</v>
      </c>
      <c r="D14" s="5">
        <v>1</v>
      </c>
      <c r="E14" s="40">
        <f t="shared" si="0"/>
        <v>275947.31</v>
      </c>
      <c r="F14" s="38">
        <f t="shared" si="1"/>
        <v>17680</v>
      </c>
      <c r="G14" s="38">
        <f t="shared" si="2"/>
        <v>4791.28</v>
      </c>
      <c r="H14" s="38">
        <f t="shared" si="3"/>
        <v>18387.2</v>
      </c>
      <c r="I14" s="38">
        <f t="shared" si="4"/>
        <v>4982.93</v>
      </c>
      <c r="J14" s="22">
        <v>1.04</v>
      </c>
      <c r="K14" s="22">
        <v>1.04</v>
      </c>
      <c r="L14" s="22">
        <v>1.0149999999999999</v>
      </c>
      <c r="M14" s="19">
        <f>ROUNDUP(D14*E14*L14/100,0)*100</f>
        <v>280100</v>
      </c>
    </row>
    <row r="15" spans="1:13" ht="15.6">
      <c r="A15" s="26"/>
      <c r="B15" s="23" t="s">
        <v>3</v>
      </c>
      <c r="C15" s="30">
        <v>55</v>
      </c>
      <c r="D15" s="5">
        <v>5.42</v>
      </c>
      <c r="E15" s="40">
        <f t="shared" si="0"/>
        <v>275947.31</v>
      </c>
      <c r="F15" s="38">
        <f t="shared" si="1"/>
        <v>17680</v>
      </c>
      <c r="G15" s="38">
        <f t="shared" si="2"/>
        <v>4791.28</v>
      </c>
      <c r="H15" s="38">
        <f t="shared" si="3"/>
        <v>18387.2</v>
      </c>
      <c r="I15" s="38">
        <f t="shared" si="4"/>
        <v>4982.93</v>
      </c>
      <c r="J15" s="22">
        <v>1.04</v>
      </c>
      <c r="K15" s="22">
        <v>1.04</v>
      </c>
      <c r="L15" s="22">
        <v>1.0149999999999999</v>
      </c>
      <c r="M15" s="19">
        <f>ROUNDUP(D15*E15*L15/100,0)*100</f>
        <v>1518100</v>
      </c>
    </row>
    <row r="16" spans="1:13" ht="15.6">
      <c r="A16" s="26"/>
      <c r="B16" s="23" t="s">
        <v>24</v>
      </c>
      <c r="C16" s="30">
        <v>5</v>
      </c>
      <c r="D16" s="5">
        <v>2</v>
      </c>
      <c r="E16" s="40">
        <f t="shared" si="0"/>
        <v>275947.31</v>
      </c>
      <c r="F16" s="38">
        <f t="shared" si="1"/>
        <v>17680</v>
      </c>
      <c r="G16" s="38">
        <f t="shared" si="2"/>
        <v>4791.28</v>
      </c>
      <c r="H16" s="38">
        <f t="shared" si="3"/>
        <v>18387.2</v>
      </c>
      <c r="I16" s="38">
        <f t="shared" si="4"/>
        <v>4982.93</v>
      </c>
      <c r="J16" s="22">
        <v>1.04</v>
      </c>
      <c r="K16" s="22">
        <v>1.04</v>
      </c>
      <c r="L16" s="22">
        <v>1.0149999999999999</v>
      </c>
      <c r="M16" s="19">
        <f t="shared" si="5"/>
        <v>560200</v>
      </c>
    </row>
    <row r="17" spans="1:13" ht="15.6">
      <c r="A17" s="26"/>
      <c r="B17" s="23" t="s">
        <v>5</v>
      </c>
      <c r="C17" s="30">
        <v>33</v>
      </c>
      <c r="D17" s="5">
        <v>3</v>
      </c>
      <c r="E17" s="40">
        <f t="shared" si="0"/>
        <v>275947.31</v>
      </c>
      <c r="F17" s="38">
        <f t="shared" si="1"/>
        <v>17680</v>
      </c>
      <c r="G17" s="38">
        <f t="shared" si="2"/>
        <v>4791.28</v>
      </c>
      <c r="H17" s="38">
        <f t="shared" si="3"/>
        <v>18387.2</v>
      </c>
      <c r="I17" s="38">
        <f t="shared" si="4"/>
        <v>4982.93</v>
      </c>
      <c r="J17" s="22">
        <v>1.04</v>
      </c>
      <c r="K17" s="22">
        <v>1.04</v>
      </c>
      <c r="L17" s="22">
        <v>1.0149999999999999</v>
      </c>
      <c r="M17" s="19">
        <f>ROUNDUP(D17*E17*L17/100,0)*100</f>
        <v>840300</v>
      </c>
    </row>
    <row r="18" spans="1:13" ht="15.6">
      <c r="A18" s="26"/>
      <c r="B18" s="23" t="s">
        <v>4</v>
      </c>
      <c r="C18" s="30">
        <v>230</v>
      </c>
      <c r="D18" s="5">
        <v>7</v>
      </c>
      <c r="E18" s="40">
        <f t="shared" si="0"/>
        <v>275947.31</v>
      </c>
      <c r="F18" s="38">
        <f t="shared" si="1"/>
        <v>17680</v>
      </c>
      <c r="G18" s="38">
        <f t="shared" si="2"/>
        <v>4791.28</v>
      </c>
      <c r="H18" s="38">
        <f t="shared" si="3"/>
        <v>18387.2</v>
      </c>
      <c r="I18" s="38">
        <f t="shared" si="4"/>
        <v>4982.93</v>
      </c>
      <c r="J18" s="22">
        <v>1.04</v>
      </c>
      <c r="K18" s="22">
        <v>1.04</v>
      </c>
      <c r="L18" s="22">
        <v>1.0149999999999999</v>
      </c>
      <c r="M18" s="19">
        <f t="shared" si="5"/>
        <v>1960700</v>
      </c>
    </row>
    <row r="19" spans="1:13" ht="15.6">
      <c r="A19" s="26"/>
      <c r="B19" s="23" t="s">
        <v>6</v>
      </c>
      <c r="C19" s="30">
        <v>111</v>
      </c>
      <c r="D19" s="5">
        <v>15</v>
      </c>
      <c r="E19" s="40">
        <f t="shared" si="0"/>
        <v>275947.31</v>
      </c>
      <c r="F19" s="38">
        <f t="shared" si="1"/>
        <v>17680</v>
      </c>
      <c r="G19" s="38">
        <f t="shared" si="2"/>
        <v>4791.28</v>
      </c>
      <c r="H19" s="38">
        <f t="shared" si="3"/>
        <v>18387.2</v>
      </c>
      <c r="I19" s="38">
        <f t="shared" si="4"/>
        <v>4982.93</v>
      </c>
      <c r="J19" s="22">
        <v>1.04</v>
      </c>
      <c r="K19" s="22">
        <v>1.04</v>
      </c>
      <c r="L19" s="22">
        <v>1.0149999999999999</v>
      </c>
      <c r="M19" s="19">
        <f t="shared" si="5"/>
        <v>4201300</v>
      </c>
    </row>
    <row r="20" spans="1:13" ht="15.6">
      <c r="A20" s="26"/>
      <c r="B20" s="23" t="s">
        <v>7</v>
      </c>
      <c r="C20" s="30">
        <v>23</v>
      </c>
      <c r="D20" s="5">
        <v>0</v>
      </c>
      <c r="E20" s="40">
        <f t="shared" si="0"/>
        <v>275947.31</v>
      </c>
      <c r="F20" s="38">
        <f t="shared" si="1"/>
        <v>17680</v>
      </c>
      <c r="G20" s="38">
        <f t="shared" si="2"/>
        <v>4791.28</v>
      </c>
      <c r="H20" s="38">
        <f t="shared" si="3"/>
        <v>18387.2</v>
      </c>
      <c r="I20" s="38">
        <f t="shared" si="4"/>
        <v>4982.93</v>
      </c>
      <c r="J20" s="22">
        <v>1.04</v>
      </c>
      <c r="K20" s="22">
        <v>1.04</v>
      </c>
      <c r="L20" s="22">
        <v>1.0149999999999999</v>
      </c>
      <c r="M20" s="19">
        <f t="shared" si="5"/>
        <v>0</v>
      </c>
    </row>
    <row r="21" spans="1:13" ht="15.6">
      <c r="A21" s="26"/>
      <c r="B21" s="23" t="s">
        <v>9</v>
      </c>
      <c r="C21" s="30">
        <v>61</v>
      </c>
      <c r="D21" s="5">
        <v>4</v>
      </c>
      <c r="E21" s="40">
        <f t="shared" si="0"/>
        <v>275947.31</v>
      </c>
      <c r="F21" s="38">
        <f t="shared" si="1"/>
        <v>17680</v>
      </c>
      <c r="G21" s="38">
        <f t="shared" si="2"/>
        <v>4791.28</v>
      </c>
      <c r="H21" s="38">
        <f t="shared" si="3"/>
        <v>18387.2</v>
      </c>
      <c r="I21" s="38">
        <f t="shared" si="4"/>
        <v>4982.93</v>
      </c>
      <c r="J21" s="22">
        <v>1.04</v>
      </c>
      <c r="K21" s="22">
        <v>1.04</v>
      </c>
      <c r="L21" s="22">
        <v>1.0149999999999999</v>
      </c>
      <c r="M21" s="19">
        <f t="shared" si="5"/>
        <v>1120400</v>
      </c>
    </row>
    <row r="22" spans="1:13" ht="15.6">
      <c r="A22" s="26"/>
      <c r="B22" s="23" t="s">
        <v>10</v>
      </c>
      <c r="C22" s="30">
        <v>18</v>
      </c>
      <c r="D22" s="3">
        <v>1</v>
      </c>
      <c r="E22" s="40">
        <f t="shared" si="0"/>
        <v>275947.31</v>
      </c>
      <c r="F22" s="38">
        <f t="shared" si="1"/>
        <v>17680</v>
      </c>
      <c r="G22" s="38">
        <f t="shared" si="2"/>
        <v>4791.28</v>
      </c>
      <c r="H22" s="38">
        <f t="shared" si="3"/>
        <v>18387.2</v>
      </c>
      <c r="I22" s="38">
        <f t="shared" si="4"/>
        <v>4982.93</v>
      </c>
      <c r="J22" s="22">
        <v>1.04</v>
      </c>
      <c r="K22" s="22">
        <v>1.04</v>
      </c>
      <c r="L22" s="22">
        <v>1.0149999999999999</v>
      </c>
      <c r="M22" s="19">
        <f t="shared" si="5"/>
        <v>280100</v>
      </c>
    </row>
    <row r="23" spans="1:13" ht="15.6">
      <c r="A23" s="25"/>
      <c r="B23" s="4" t="s">
        <v>11</v>
      </c>
      <c r="C23" s="31">
        <f>SUM(C6:C22)</f>
        <v>2310</v>
      </c>
      <c r="D23" s="6">
        <f>SUM(D6:D22)</f>
        <v>148.42000000000002</v>
      </c>
      <c r="E23" s="18"/>
      <c r="F23" s="20"/>
      <c r="G23" s="20"/>
      <c r="H23" s="20"/>
      <c r="I23" s="20"/>
      <c r="J23" s="20"/>
      <c r="K23" s="20"/>
      <c r="L23" s="20"/>
      <c r="M23" s="21">
        <f>SUM(M6:M22)</f>
        <v>41571100</v>
      </c>
    </row>
    <row r="24" spans="1:13">
      <c r="B24" s="7"/>
      <c r="C24" s="8"/>
      <c r="D24" s="8"/>
      <c r="E24" s="8"/>
      <c r="F24" s="8"/>
      <c r="G24" s="7"/>
      <c r="H24" s="7"/>
      <c r="I24" s="7"/>
      <c r="J24" s="7"/>
      <c r="K24" s="7"/>
      <c r="L24" s="7"/>
      <c r="M24" s="33"/>
    </row>
    <row r="25" spans="1:13">
      <c r="B25" s="7"/>
      <c r="C25" s="8"/>
      <c r="D25" s="8"/>
      <c r="E25" s="8"/>
      <c r="F25" s="8"/>
      <c r="G25" s="7"/>
      <c r="H25" s="7"/>
      <c r="I25" s="7"/>
      <c r="J25" s="7"/>
      <c r="K25" s="7"/>
      <c r="L25" s="7"/>
      <c r="M25" s="33"/>
    </row>
    <row r="26" spans="1:13">
      <c r="B26" s="7"/>
      <c r="C26" s="12"/>
      <c r="D26" s="7"/>
      <c r="E26" s="12"/>
      <c r="F26" s="12"/>
      <c r="G26" s="7"/>
      <c r="H26" s="7"/>
      <c r="I26" s="7"/>
      <c r="J26" s="7"/>
      <c r="K26" s="7"/>
      <c r="L26" s="7"/>
      <c r="M26" s="13"/>
    </row>
    <row r="27" spans="1:13">
      <c r="B27" s="7"/>
      <c r="C27" s="12"/>
      <c r="D27" s="7"/>
      <c r="E27" s="12"/>
      <c r="F27" s="12"/>
      <c r="G27" s="7"/>
      <c r="H27" s="7"/>
      <c r="I27" s="7"/>
      <c r="J27" s="7"/>
      <c r="K27" s="7"/>
      <c r="L27" s="7"/>
      <c r="M27" s="13"/>
    </row>
    <row r="28" spans="1:13">
      <c r="B28" s="7"/>
      <c r="C28" s="12"/>
      <c r="D28" s="7"/>
      <c r="E28" s="12"/>
      <c r="F28" s="12"/>
      <c r="G28" s="7"/>
      <c r="H28" s="7"/>
      <c r="I28" s="7"/>
      <c r="J28" s="7"/>
      <c r="K28" s="7"/>
      <c r="L28" s="7"/>
      <c r="M28" s="13"/>
    </row>
    <row r="29" spans="1:13">
      <c r="B29" s="7"/>
      <c r="C29" s="12"/>
      <c r="D29" s="7"/>
      <c r="E29" s="12"/>
      <c r="F29" s="12"/>
      <c r="G29" s="7"/>
      <c r="H29" s="7"/>
      <c r="I29" s="7"/>
      <c r="J29" s="7"/>
      <c r="K29" s="7"/>
      <c r="L29" s="7"/>
      <c r="M29" s="13"/>
    </row>
    <row r="30" spans="1:13">
      <c r="B30" s="7"/>
      <c r="C30" s="12"/>
      <c r="D30" s="7"/>
      <c r="E30" s="12"/>
      <c r="F30" s="12"/>
      <c r="G30" s="7"/>
      <c r="H30" s="7"/>
      <c r="I30" s="7"/>
      <c r="J30" s="7"/>
      <c r="K30" s="7"/>
      <c r="L30" s="7"/>
      <c r="M30" s="13"/>
    </row>
    <row r="31" spans="1:13">
      <c r="B31" s="7"/>
      <c r="C31" s="12"/>
      <c r="D31" s="7"/>
      <c r="E31" s="12"/>
      <c r="F31" s="12"/>
      <c r="G31" s="7"/>
      <c r="H31" s="7"/>
      <c r="I31" s="7"/>
      <c r="J31" s="7"/>
      <c r="K31" s="7"/>
      <c r="L31" s="7"/>
      <c r="M31" s="13"/>
    </row>
    <row r="32" spans="1:13">
      <c r="B32" s="7"/>
      <c r="C32" s="12"/>
      <c r="D32" s="7"/>
      <c r="E32" s="12"/>
      <c r="F32" s="12"/>
      <c r="G32" s="7"/>
      <c r="H32" s="7"/>
      <c r="I32" s="7"/>
      <c r="J32" s="7"/>
      <c r="K32" s="7"/>
      <c r="L32" s="7"/>
      <c r="M32" s="13"/>
    </row>
    <row r="33" spans="1:13">
      <c r="B33" s="7"/>
      <c r="C33" s="12"/>
      <c r="D33" s="7"/>
      <c r="E33" s="12"/>
      <c r="F33" s="12"/>
      <c r="G33" s="7"/>
      <c r="H33" s="7"/>
      <c r="I33" s="7"/>
      <c r="J33" s="7"/>
      <c r="K33" s="7"/>
      <c r="L33" s="7"/>
      <c r="M33" s="13"/>
    </row>
    <row r="34" spans="1:13">
      <c r="B34" s="7"/>
      <c r="C34" s="12"/>
      <c r="D34" s="7"/>
      <c r="E34" s="12"/>
      <c r="F34" s="12"/>
      <c r="G34" s="7"/>
      <c r="H34" s="7"/>
      <c r="I34" s="7"/>
      <c r="J34" s="7"/>
      <c r="K34" s="7"/>
      <c r="L34" s="7"/>
      <c r="M34" s="13"/>
    </row>
    <row r="35" spans="1:1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14"/>
    </row>
    <row r="36" spans="1:13">
      <c r="B36" s="7"/>
      <c r="C36" s="7"/>
      <c r="D36" s="7"/>
      <c r="E36" s="15"/>
      <c r="F36" s="15"/>
      <c r="G36" s="7"/>
      <c r="H36" s="7"/>
      <c r="I36" s="7"/>
      <c r="J36" s="7"/>
      <c r="K36" s="7"/>
      <c r="L36" s="7"/>
      <c r="M36" s="7"/>
    </row>
    <row r="37" spans="1:1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B40" s="7"/>
      <c r="C40" s="9"/>
      <c r="D40" s="9"/>
      <c r="E40" s="9"/>
      <c r="F40" s="9"/>
      <c r="G40" s="7"/>
      <c r="H40" s="7"/>
      <c r="I40" s="7"/>
      <c r="J40" s="7"/>
      <c r="K40" s="7"/>
      <c r="L40" s="7"/>
      <c r="M40" s="7"/>
    </row>
    <row r="41" spans="1:13">
      <c r="B41" s="7"/>
      <c r="C41" s="9"/>
      <c r="D41" s="9"/>
      <c r="E41" s="9"/>
      <c r="F41" s="9"/>
      <c r="G41" s="7"/>
      <c r="H41" s="7"/>
      <c r="I41" s="7"/>
      <c r="J41" s="7"/>
      <c r="K41" s="7"/>
      <c r="L41" s="7"/>
      <c r="M41" s="7"/>
    </row>
    <row r="42" spans="1:13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>
      <c r="A43" s="43"/>
      <c r="B43" s="41"/>
      <c r="C43" s="41"/>
      <c r="D43" s="10"/>
      <c r="E43" s="41"/>
      <c r="F43" s="27"/>
      <c r="G43" s="41"/>
      <c r="H43" s="35"/>
      <c r="I43" s="35"/>
      <c r="J43" s="35"/>
      <c r="K43" s="35"/>
      <c r="L43" s="27"/>
      <c r="M43" s="41"/>
    </row>
    <row r="44" spans="1:13">
      <c r="A44" s="43"/>
      <c r="B44" s="41"/>
      <c r="C44" s="41"/>
      <c r="D44" s="42"/>
      <c r="E44" s="41"/>
      <c r="F44" s="27"/>
      <c r="G44" s="41"/>
      <c r="H44" s="35"/>
      <c r="I44" s="35"/>
      <c r="J44" s="35"/>
      <c r="K44" s="35"/>
      <c r="L44" s="27"/>
      <c r="M44" s="41"/>
    </row>
    <row r="45" spans="1:13">
      <c r="A45" s="43"/>
      <c r="B45" s="41"/>
      <c r="C45" s="41"/>
      <c r="D45" s="42"/>
      <c r="E45" s="41"/>
      <c r="F45" s="27"/>
      <c r="G45" s="41"/>
      <c r="H45" s="35"/>
      <c r="I45" s="35"/>
      <c r="J45" s="35"/>
      <c r="K45" s="35"/>
      <c r="L45" s="27"/>
      <c r="M45" s="41"/>
    </row>
    <row r="46" spans="1:13">
      <c r="A46" s="28"/>
      <c r="B46" s="27"/>
      <c r="C46" s="27"/>
      <c r="D46" s="27"/>
      <c r="E46" s="27"/>
      <c r="F46" s="27"/>
      <c r="G46" s="11"/>
      <c r="H46" s="11"/>
      <c r="I46" s="11"/>
      <c r="J46" s="11"/>
      <c r="K46" s="11"/>
      <c r="L46" s="11"/>
      <c r="M46" s="11"/>
    </row>
    <row r="47" spans="1:13">
      <c r="A47" s="11"/>
      <c r="B47" s="11"/>
      <c r="C47" s="11"/>
      <c r="D47" s="11"/>
      <c r="E47" s="11"/>
      <c r="F47" s="11"/>
      <c r="G47" s="7"/>
      <c r="H47" s="7"/>
      <c r="I47" s="7"/>
      <c r="J47" s="7"/>
      <c r="K47" s="7"/>
      <c r="L47" s="7"/>
      <c r="M47" s="7"/>
    </row>
    <row r="48" spans="1:13">
      <c r="B48" s="7"/>
      <c r="C48" s="11"/>
      <c r="D48" s="11"/>
      <c r="E48" s="11"/>
      <c r="F48" s="11"/>
      <c r="G48" s="7"/>
      <c r="H48" s="7"/>
      <c r="I48" s="7"/>
      <c r="J48" s="7"/>
      <c r="K48" s="7"/>
      <c r="L48" s="7"/>
      <c r="M48" s="7"/>
    </row>
    <row r="49" spans="2:13">
      <c r="B49" s="7"/>
      <c r="C49" s="12"/>
      <c r="D49" s="7"/>
      <c r="E49" s="12"/>
      <c r="F49" s="12"/>
      <c r="G49" s="7"/>
      <c r="H49" s="7"/>
      <c r="I49" s="7"/>
      <c r="J49" s="7"/>
      <c r="K49" s="7"/>
      <c r="L49" s="7"/>
      <c r="M49" s="13"/>
    </row>
    <row r="50" spans="2:13">
      <c r="B50" s="7"/>
      <c r="C50" s="12"/>
      <c r="D50" s="7"/>
      <c r="E50" s="12"/>
      <c r="F50" s="12"/>
      <c r="G50" s="7"/>
      <c r="H50" s="7"/>
      <c r="I50" s="7"/>
      <c r="J50" s="7"/>
      <c r="K50" s="7"/>
      <c r="L50" s="7"/>
      <c r="M50" s="13"/>
    </row>
    <row r="51" spans="2:13">
      <c r="B51" s="7"/>
      <c r="C51" s="12"/>
      <c r="D51" s="7"/>
      <c r="E51" s="12"/>
      <c r="F51" s="12"/>
      <c r="G51" s="7"/>
      <c r="H51" s="7"/>
      <c r="I51" s="7"/>
      <c r="J51" s="7"/>
      <c r="K51" s="7"/>
      <c r="L51" s="7"/>
      <c r="M51" s="13"/>
    </row>
    <row r="52" spans="2:13">
      <c r="B52" s="7"/>
      <c r="C52" s="12"/>
      <c r="D52" s="7"/>
      <c r="E52" s="12"/>
      <c r="F52" s="12"/>
      <c r="G52" s="7"/>
      <c r="H52" s="7"/>
      <c r="I52" s="7"/>
      <c r="J52" s="7"/>
      <c r="K52" s="7"/>
      <c r="L52" s="7"/>
      <c r="M52" s="13"/>
    </row>
    <row r="53" spans="2:13">
      <c r="B53" s="7"/>
      <c r="C53" s="12"/>
      <c r="D53" s="7"/>
      <c r="E53" s="12"/>
      <c r="F53" s="12"/>
      <c r="G53" s="7"/>
      <c r="H53" s="7"/>
      <c r="I53" s="7"/>
      <c r="J53" s="7"/>
      <c r="K53" s="7"/>
      <c r="L53" s="7"/>
      <c r="M53" s="13"/>
    </row>
    <row r="54" spans="2:13">
      <c r="B54" s="7"/>
      <c r="C54" s="12"/>
      <c r="D54" s="7"/>
      <c r="E54" s="12"/>
      <c r="F54" s="12"/>
      <c r="G54" s="7"/>
      <c r="H54" s="7"/>
      <c r="I54" s="7"/>
      <c r="J54" s="7"/>
      <c r="K54" s="7"/>
      <c r="L54" s="7"/>
      <c r="M54" s="13"/>
    </row>
    <row r="55" spans="2:13">
      <c r="B55" s="7"/>
      <c r="C55" s="12"/>
      <c r="D55" s="7"/>
      <c r="E55" s="12"/>
      <c r="F55" s="12"/>
      <c r="G55" s="7"/>
      <c r="H55" s="7"/>
      <c r="I55" s="7"/>
      <c r="J55" s="7"/>
      <c r="K55" s="7"/>
      <c r="L55" s="7"/>
      <c r="M55" s="13"/>
    </row>
    <row r="56" spans="2:13">
      <c r="B56" s="7"/>
      <c r="C56" s="12"/>
      <c r="D56" s="7"/>
      <c r="E56" s="12"/>
      <c r="F56" s="12"/>
      <c r="G56" s="7"/>
      <c r="H56" s="7"/>
      <c r="I56" s="7"/>
      <c r="J56" s="7"/>
      <c r="K56" s="7"/>
      <c r="L56" s="7"/>
      <c r="M56" s="13"/>
    </row>
    <row r="57" spans="2:13">
      <c r="B57" s="7"/>
      <c r="C57" s="12"/>
      <c r="D57" s="7"/>
      <c r="E57" s="12"/>
      <c r="F57" s="12"/>
      <c r="G57" s="7"/>
      <c r="H57" s="7"/>
      <c r="I57" s="7"/>
      <c r="J57" s="7"/>
      <c r="K57" s="7"/>
      <c r="L57" s="7"/>
      <c r="M57" s="13"/>
    </row>
    <row r="58" spans="2:13">
      <c r="B58" s="7"/>
      <c r="C58" s="12"/>
      <c r="D58" s="7"/>
      <c r="E58" s="12"/>
      <c r="F58" s="12"/>
      <c r="G58" s="7"/>
      <c r="H58" s="7"/>
      <c r="I58" s="7"/>
      <c r="J58" s="7"/>
      <c r="K58" s="7"/>
      <c r="L58" s="7"/>
      <c r="M58" s="13"/>
    </row>
    <row r="59" spans="2:13">
      <c r="B59" s="7"/>
      <c r="C59" s="12"/>
      <c r="D59" s="7"/>
      <c r="E59" s="12"/>
      <c r="F59" s="12"/>
      <c r="G59" s="7"/>
      <c r="H59" s="7"/>
      <c r="I59" s="7"/>
      <c r="J59" s="7"/>
      <c r="K59" s="7"/>
      <c r="L59" s="7"/>
      <c r="M59" s="13"/>
    </row>
    <row r="60" spans="2:13">
      <c r="B60" s="7"/>
      <c r="C60" s="12"/>
      <c r="D60" s="7"/>
      <c r="E60" s="12"/>
      <c r="F60" s="12"/>
      <c r="G60" s="7"/>
      <c r="H60" s="7"/>
      <c r="I60" s="7"/>
      <c r="J60" s="7"/>
      <c r="K60" s="7"/>
      <c r="L60" s="7"/>
      <c r="M60" s="13"/>
    </row>
    <row r="61" spans="2:13">
      <c r="B61" s="7"/>
      <c r="C61" s="12"/>
      <c r="D61" s="7"/>
      <c r="E61" s="12"/>
      <c r="F61" s="12"/>
      <c r="G61" s="7"/>
      <c r="H61" s="7"/>
      <c r="I61" s="7"/>
      <c r="J61" s="7"/>
      <c r="K61" s="7"/>
      <c r="L61" s="7"/>
      <c r="M61" s="13"/>
    </row>
    <row r="62" spans="2:13">
      <c r="B62" s="7"/>
      <c r="C62" s="12"/>
      <c r="D62" s="7"/>
      <c r="E62" s="12"/>
      <c r="F62" s="12"/>
      <c r="G62" s="7"/>
      <c r="H62" s="7"/>
      <c r="I62" s="7"/>
      <c r="J62" s="7"/>
      <c r="K62" s="7"/>
      <c r="L62" s="7"/>
      <c r="M62" s="13"/>
    </row>
    <row r="63" spans="2:13">
      <c r="B63" s="7"/>
      <c r="C63" s="12"/>
      <c r="D63" s="7"/>
      <c r="E63" s="12"/>
      <c r="F63" s="12"/>
      <c r="G63" s="7"/>
      <c r="H63" s="7"/>
      <c r="I63" s="7"/>
      <c r="J63" s="7"/>
      <c r="K63" s="7"/>
      <c r="L63" s="7"/>
      <c r="M63" s="13"/>
    </row>
    <row r="64" spans="2:13">
      <c r="B64" s="7"/>
      <c r="C64" s="12"/>
      <c r="D64" s="7"/>
      <c r="E64" s="12"/>
      <c r="F64" s="12"/>
      <c r="G64" s="7"/>
      <c r="H64" s="7"/>
      <c r="I64" s="7"/>
      <c r="J64" s="7"/>
      <c r="K64" s="7"/>
      <c r="L64" s="7"/>
      <c r="M64" s="13"/>
    </row>
    <row r="65" spans="2:13">
      <c r="B65" s="7"/>
      <c r="C65" s="12"/>
      <c r="D65" s="7"/>
      <c r="E65" s="12"/>
      <c r="F65" s="12"/>
      <c r="G65" s="7"/>
      <c r="H65" s="7"/>
      <c r="I65" s="7"/>
      <c r="J65" s="7"/>
      <c r="K65" s="7"/>
      <c r="L65" s="7"/>
      <c r="M65" s="13"/>
    </row>
    <row r="66" spans="2:1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14"/>
    </row>
    <row r="67" spans="2:1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</sheetData>
  <mergeCells count="18">
    <mergeCell ref="J4:J5"/>
    <mergeCell ref="K4:K5"/>
    <mergeCell ref="M43:M45"/>
    <mergeCell ref="D44:D45"/>
    <mergeCell ref="B1:M2"/>
    <mergeCell ref="F4:G4"/>
    <mergeCell ref="L4:L5"/>
    <mergeCell ref="M4:M5"/>
    <mergeCell ref="A4:A5"/>
    <mergeCell ref="B4:B5"/>
    <mergeCell ref="C4:C5"/>
    <mergeCell ref="D4:D5"/>
    <mergeCell ref="E4:E5"/>
    <mergeCell ref="A43:A45"/>
    <mergeCell ref="B43:B45"/>
    <mergeCell ref="C43:C45"/>
    <mergeCell ref="E43:E45"/>
    <mergeCell ref="G43:G45"/>
  </mergeCells>
  <pageMargins left="0" right="0" top="0" bottom="0" header="0" footer="0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topLeftCell="A7" zoomScaleNormal="100" workbookViewId="0">
      <selection activeCell="I40" sqref="I40"/>
    </sheetView>
  </sheetViews>
  <sheetFormatPr defaultColWidth="9.109375" defaultRowHeight="13.2"/>
  <cols>
    <col min="1" max="1" width="4.6640625" style="7" customWidth="1"/>
    <col min="2" max="2" width="45" style="1" customWidth="1"/>
    <col min="3" max="3" width="15.33203125" style="1" customWidth="1"/>
    <col min="4" max="4" width="16.88671875" style="1" customWidth="1"/>
    <col min="5" max="5" width="27.5546875" style="1" customWidth="1"/>
    <col min="6" max="6" width="17.44140625" style="1" customWidth="1"/>
    <col min="7" max="12" width="21.88671875" style="1" customWidth="1"/>
    <col min="13" max="13" width="18.88671875" style="1" customWidth="1"/>
    <col min="14" max="14" width="25.88671875" style="1" customWidth="1"/>
    <col min="15" max="16384" width="9.109375" style="1"/>
  </cols>
  <sheetData>
    <row r="1" spans="1:14" ht="12.75" customHeight="1">
      <c r="B1" s="46" t="s">
        <v>27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38.25" customHeight="1">
      <c r="A2" s="24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5.6">
      <c r="A3" s="2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6" customFormat="1" ht="13.2" customHeight="1">
      <c r="A4" s="43"/>
      <c r="B4" s="47" t="s">
        <v>12</v>
      </c>
      <c r="C4" s="48" t="s">
        <v>28</v>
      </c>
      <c r="D4" s="44" t="s">
        <v>30</v>
      </c>
      <c r="E4" s="47" t="s">
        <v>13</v>
      </c>
      <c r="F4" s="47" t="s">
        <v>14</v>
      </c>
      <c r="G4" s="47"/>
      <c r="H4" s="34"/>
      <c r="I4" s="34"/>
      <c r="J4" s="44" t="s">
        <v>35</v>
      </c>
      <c r="K4" s="44" t="s">
        <v>36</v>
      </c>
      <c r="L4" s="44" t="s">
        <v>38</v>
      </c>
      <c r="M4" s="44" t="s">
        <v>17</v>
      </c>
      <c r="N4" s="44" t="s">
        <v>18</v>
      </c>
    </row>
    <row r="5" spans="1:14" s="16" customFormat="1" ht="230.4" customHeight="1">
      <c r="A5" s="43"/>
      <c r="B5" s="47"/>
      <c r="C5" s="49"/>
      <c r="D5" s="45"/>
      <c r="E5" s="47"/>
      <c r="F5" s="17" t="s">
        <v>15</v>
      </c>
      <c r="G5" s="29" t="s">
        <v>16</v>
      </c>
      <c r="H5" s="17" t="s">
        <v>37</v>
      </c>
      <c r="I5" s="34" t="s">
        <v>16</v>
      </c>
      <c r="J5" s="45"/>
      <c r="K5" s="45"/>
      <c r="L5" s="45"/>
      <c r="M5" s="45"/>
      <c r="N5" s="45"/>
    </row>
    <row r="6" spans="1:14" ht="15.6">
      <c r="A6" s="26"/>
      <c r="B6" s="23" t="s">
        <v>19</v>
      </c>
      <c r="C6" s="30">
        <v>586</v>
      </c>
      <c r="D6" s="5">
        <v>22</v>
      </c>
      <c r="E6" s="40">
        <f>ROUND(((F6+G6)*5)+((H6+I6)*7),2)</f>
        <v>286985.24</v>
      </c>
      <c r="F6" s="38">
        <f>ROUND(17000*J6*K6,2)</f>
        <v>18387.2</v>
      </c>
      <c r="G6" s="19">
        <f>F6*0.271</f>
        <v>4982.9312000000009</v>
      </c>
      <c r="H6" s="38">
        <f>ROUND(17000*J6*K6*L6,2)</f>
        <v>19122.689999999999</v>
      </c>
      <c r="I6" s="38">
        <f>ROUND(H6*0.271,2)</f>
        <v>5182.25</v>
      </c>
      <c r="J6" s="22">
        <v>1.04</v>
      </c>
      <c r="K6" s="22">
        <v>1.04</v>
      </c>
      <c r="L6" s="22">
        <v>1.04</v>
      </c>
      <c r="M6" s="22">
        <v>1.0149999999999999</v>
      </c>
      <c r="N6" s="19">
        <f>ROUNDUP(D6*E6*M6/100,0)*100</f>
        <v>6408400</v>
      </c>
    </row>
    <row r="7" spans="1:14" ht="15.6">
      <c r="A7" s="26"/>
      <c r="B7" s="23" t="s">
        <v>20</v>
      </c>
      <c r="C7" s="30">
        <v>201</v>
      </c>
      <c r="D7" s="5">
        <v>10</v>
      </c>
      <c r="E7" s="18">
        <f t="shared" ref="E7:E11" si="0">SUM(F7:G7)*12</f>
        <v>280441.57440000004</v>
      </c>
      <c r="F7" s="38">
        <f t="shared" ref="F7:F22" si="1">ROUND(17000*J7*K7,2)</f>
        <v>18387.2</v>
      </c>
      <c r="G7" s="19">
        <f t="shared" ref="G7:G22" si="2">F7*0.271</f>
        <v>4982.9312000000009</v>
      </c>
      <c r="H7" s="38">
        <f t="shared" ref="H7:H22" si="3">ROUND(17000*J7*K7*L7,2)</f>
        <v>19122.689999999999</v>
      </c>
      <c r="I7" s="38">
        <f t="shared" ref="I7:I22" si="4">ROUND(H7*0.271,2)</f>
        <v>5182.25</v>
      </c>
      <c r="J7" s="22">
        <v>1.04</v>
      </c>
      <c r="K7" s="22">
        <v>1.04</v>
      </c>
      <c r="L7" s="22">
        <v>1.04</v>
      </c>
      <c r="M7" s="22">
        <v>1.0149999999999999</v>
      </c>
      <c r="N7" s="19">
        <f t="shared" ref="N7:N22" si="5">ROUNDUP(D7*E7*M7/100,0)*100</f>
        <v>2846500</v>
      </c>
    </row>
    <row r="8" spans="1:14" ht="15.6">
      <c r="A8" s="26"/>
      <c r="B8" s="23" t="s">
        <v>21</v>
      </c>
      <c r="C8" s="30">
        <v>247</v>
      </c>
      <c r="D8" s="5">
        <v>9</v>
      </c>
      <c r="E8" s="18">
        <f t="shared" si="0"/>
        <v>280441.57440000004</v>
      </c>
      <c r="F8" s="38">
        <f t="shared" si="1"/>
        <v>18387.2</v>
      </c>
      <c r="G8" s="19">
        <f t="shared" si="2"/>
        <v>4982.9312000000009</v>
      </c>
      <c r="H8" s="38">
        <f t="shared" si="3"/>
        <v>19122.689999999999</v>
      </c>
      <c r="I8" s="38">
        <f t="shared" si="4"/>
        <v>5182.25</v>
      </c>
      <c r="J8" s="22">
        <v>1.04</v>
      </c>
      <c r="K8" s="22">
        <v>1.04</v>
      </c>
      <c r="L8" s="22">
        <v>1.04</v>
      </c>
      <c r="M8" s="22">
        <v>1.0149999999999999</v>
      </c>
      <c r="N8" s="19">
        <f t="shared" si="5"/>
        <v>2561900</v>
      </c>
    </row>
    <row r="9" spans="1:14" ht="15.6">
      <c r="A9" s="26"/>
      <c r="B9" s="23" t="s">
        <v>8</v>
      </c>
      <c r="C9" s="30">
        <v>625</v>
      </c>
      <c r="D9" s="5">
        <v>45</v>
      </c>
      <c r="E9" s="18">
        <f t="shared" si="0"/>
        <v>280441.57440000004</v>
      </c>
      <c r="F9" s="38">
        <f t="shared" si="1"/>
        <v>18387.2</v>
      </c>
      <c r="G9" s="19">
        <f t="shared" si="2"/>
        <v>4982.9312000000009</v>
      </c>
      <c r="H9" s="38">
        <f t="shared" si="3"/>
        <v>19122.689999999999</v>
      </c>
      <c r="I9" s="38">
        <f t="shared" si="4"/>
        <v>5182.25</v>
      </c>
      <c r="J9" s="22">
        <v>1.04</v>
      </c>
      <c r="K9" s="22">
        <v>1.04</v>
      </c>
      <c r="L9" s="22">
        <v>1.04</v>
      </c>
      <c r="M9" s="22">
        <v>1.0149999999999999</v>
      </c>
      <c r="N9" s="19">
        <f t="shared" si="5"/>
        <v>12809200</v>
      </c>
    </row>
    <row r="10" spans="1:14" ht="15.6">
      <c r="A10" s="26"/>
      <c r="B10" s="23" t="s">
        <v>22</v>
      </c>
      <c r="C10" s="30">
        <v>46</v>
      </c>
      <c r="D10" s="5">
        <v>11</v>
      </c>
      <c r="E10" s="18">
        <f t="shared" si="0"/>
        <v>280441.57440000004</v>
      </c>
      <c r="F10" s="38">
        <f t="shared" si="1"/>
        <v>18387.2</v>
      </c>
      <c r="G10" s="19">
        <f t="shared" si="2"/>
        <v>4982.9312000000009</v>
      </c>
      <c r="H10" s="38">
        <f t="shared" si="3"/>
        <v>19122.689999999999</v>
      </c>
      <c r="I10" s="38">
        <f t="shared" si="4"/>
        <v>5182.25</v>
      </c>
      <c r="J10" s="22">
        <v>1.04</v>
      </c>
      <c r="K10" s="22">
        <v>1.04</v>
      </c>
      <c r="L10" s="22">
        <v>1.04</v>
      </c>
      <c r="M10" s="22">
        <v>1.0149999999999999</v>
      </c>
      <c r="N10" s="19">
        <f t="shared" si="5"/>
        <v>3131200</v>
      </c>
    </row>
    <row r="11" spans="1:14" ht="27.6">
      <c r="A11" s="26"/>
      <c r="B11" s="23" t="s">
        <v>23</v>
      </c>
      <c r="C11" s="30">
        <v>29</v>
      </c>
      <c r="D11" s="5">
        <v>6</v>
      </c>
      <c r="E11" s="18">
        <f t="shared" si="0"/>
        <v>280441.57440000004</v>
      </c>
      <c r="F11" s="38">
        <f t="shared" si="1"/>
        <v>18387.2</v>
      </c>
      <c r="G11" s="19">
        <f t="shared" si="2"/>
        <v>4982.9312000000009</v>
      </c>
      <c r="H11" s="38">
        <f t="shared" si="3"/>
        <v>19122.689999999999</v>
      </c>
      <c r="I11" s="38">
        <f t="shared" si="4"/>
        <v>5182.25</v>
      </c>
      <c r="J11" s="22">
        <v>1.04</v>
      </c>
      <c r="K11" s="22">
        <v>1.04</v>
      </c>
      <c r="L11" s="22">
        <v>1.04</v>
      </c>
      <c r="M11" s="22">
        <v>1.0149999999999999</v>
      </c>
      <c r="N11" s="19">
        <f t="shared" si="5"/>
        <v>1707900</v>
      </c>
    </row>
    <row r="12" spans="1:14" ht="15.6">
      <c r="A12" s="26"/>
      <c r="B12" s="23" t="s">
        <v>0</v>
      </c>
      <c r="C12" s="30">
        <v>34</v>
      </c>
      <c r="D12" s="5">
        <v>7</v>
      </c>
      <c r="E12" s="18">
        <f t="shared" ref="E12:E22" si="6">SUM(F12:G12)*12</f>
        <v>280441.57440000004</v>
      </c>
      <c r="F12" s="38">
        <f t="shared" si="1"/>
        <v>18387.2</v>
      </c>
      <c r="G12" s="19">
        <f t="shared" si="2"/>
        <v>4982.9312000000009</v>
      </c>
      <c r="H12" s="38">
        <f t="shared" si="3"/>
        <v>19122.689999999999</v>
      </c>
      <c r="I12" s="38">
        <f t="shared" si="4"/>
        <v>5182.25</v>
      </c>
      <c r="J12" s="22">
        <v>1.04</v>
      </c>
      <c r="K12" s="22">
        <v>1.04</v>
      </c>
      <c r="L12" s="22">
        <v>1.04</v>
      </c>
      <c r="M12" s="22">
        <v>1.0149999999999999</v>
      </c>
      <c r="N12" s="19">
        <f t="shared" si="5"/>
        <v>1992600</v>
      </c>
    </row>
    <row r="13" spans="1:14" ht="15.6">
      <c r="A13" s="26"/>
      <c r="B13" s="23" t="s">
        <v>1</v>
      </c>
      <c r="C13" s="30">
        <v>4</v>
      </c>
      <c r="D13" s="5">
        <v>0</v>
      </c>
      <c r="E13" s="18">
        <f>SUM(F13:G13)*12</f>
        <v>280441.57440000004</v>
      </c>
      <c r="F13" s="38">
        <f t="shared" si="1"/>
        <v>18387.2</v>
      </c>
      <c r="G13" s="19">
        <f>F13*0.271</f>
        <v>4982.9312000000009</v>
      </c>
      <c r="H13" s="38">
        <f t="shared" si="3"/>
        <v>19122.689999999999</v>
      </c>
      <c r="I13" s="38">
        <f t="shared" si="4"/>
        <v>5182.25</v>
      </c>
      <c r="J13" s="22">
        <v>1.04</v>
      </c>
      <c r="K13" s="22">
        <v>1.04</v>
      </c>
      <c r="L13" s="22">
        <v>1.04</v>
      </c>
      <c r="M13" s="22">
        <v>1.0149999999999999</v>
      </c>
      <c r="N13" s="19">
        <f>ROUNDUP(D13*E13*M13/100,0)*100</f>
        <v>0</v>
      </c>
    </row>
    <row r="14" spans="1:14" ht="15.6">
      <c r="A14" s="26"/>
      <c r="B14" s="23" t="s">
        <v>2</v>
      </c>
      <c r="C14" s="30">
        <v>2</v>
      </c>
      <c r="D14" s="5">
        <v>1</v>
      </c>
      <c r="E14" s="18">
        <f>SUM(F14:G14)*12</f>
        <v>280441.57440000004</v>
      </c>
      <c r="F14" s="38">
        <f t="shared" si="1"/>
        <v>18387.2</v>
      </c>
      <c r="G14" s="19">
        <f>F14*0.271</f>
        <v>4982.9312000000009</v>
      </c>
      <c r="H14" s="38">
        <f t="shared" si="3"/>
        <v>19122.689999999999</v>
      </c>
      <c r="I14" s="38">
        <f t="shared" si="4"/>
        <v>5182.25</v>
      </c>
      <c r="J14" s="22">
        <v>1.04</v>
      </c>
      <c r="K14" s="22">
        <v>1.04</v>
      </c>
      <c r="L14" s="22">
        <v>1.04</v>
      </c>
      <c r="M14" s="22">
        <v>1.0149999999999999</v>
      </c>
      <c r="N14" s="19">
        <f>ROUNDUP(D14*E14*M14/100,0)*100</f>
        <v>284700</v>
      </c>
    </row>
    <row r="15" spans="1:14" ht="15.6">
      <c r="A15" s="26"/>
      <c r="B15" s="23" t="s">
        <v>3</v>
      </c>
      <c r="C15" s="30">
        <v>55</v>
      </c>
      <c r="D15" s="5">
        <v>5.42</v>
      </c>
      <c r="E15" s="18">
        <f>SUM(F15:G15)*12</f>
        <v>280441.57440000004</v>
      </c>
      <c r="F15" s="38">
        <f t="shared" si="1"/>
        <v>18387.2</v>
      </c>
      <c r="G15" s="19">
        <f>F15*0.271</f>
        <v>4982.9312000000009</v>
      </c>
      <c r="H15" s="38">
        <f t="shared" si="3"/>
        <v>19122.689999999999</v>
      </c>
      <c r="I15" s="38">
        <f t="shared" si="4"/>
        <v>5182.25</v>
      </c>
      <c r="J15" s="22">
        <v>1.04</v>
      </c>
      <c r="K15" s="22">
        <v>1.04</v>
      </c>
      <c r="L15" s="22">
        <v>1.04</v>
      </c>
      <c r="M15" s="22">
        <v>1.0149999999999999</v>
      </c>
      <c r="N15" s="19">
        <f>ROUNDUP(D15*E15*M15/100,0)*100</f>
        <v>1542800</v>
      </c>
    </row>
    <row r="16" spans="1:14" ht="15.6">
      <c r="A16" s="26"/>
      <c r="B16" s="23" t="s">
        <v>24</v>
      </c>
      <c r="C16" s="30">
        <v>5</v>
      </c>
      <c r="D16" s="5">
        <v>2</v>
      </c>
      <c r="E16" s="18">
        <f t="shared" si="6"/>
        <v>280441.57440000004</v>
      </c>
      <c r="F16" s="38">
        <f t="shared" si="1"/>
        <v>18387.2</v>
      </c>
      <c r="G16" s="19">
        <f t="shared" si="2"/>
        <v>4982.9312000000009</v>
      </c>
      <c r="H16" s="38">
        <f t="shared" si="3"/>
        <v>19122.689999999999</v>
      </c>
      <c r="I16" s="38">
        <f t="shared" si="4"/>
        <v>5182.25</v>
      </c>
      <c r="J16" s="22">
        <v>1.04</v>
      </c>
      <c r="K16" s="22">
        <v>1.04</v>
      </c>
      <c r="L16" s="22">
        <v>1.04</v>
      </c>
      <c r="M16" s="22">
        <v>1.0149999999999999</v>
      </c>
      <c r="N16" s="19">
        <f t="shared" si="5"/>
        <v>569300</v>
      </c>
    </row>
    <row r="17" spans="1:14" ht="15.6">
      <c r="A17" s="26"/>
      <c r="B17" s="23" t="s">
        <v>5</v>
      </c>
      <c r="C17" s="30">
        <v>33</v>
      </c>
      <c r="D17" s="5">
        <v>5</v>
      </c>
      <c r="E17" s="18">
        <f>SUM(F17:G17)*12</f>
        <v>280441.57440000004</v>
      </c>
      <c r="F17" s="38">
        <f t="shared" si="1"/>
        <v>18387.2</v>
      </c>
      <c r="G17" s="19">
        <f>F17*0.271</f>
        <v>4982.9312000000009</v>
      </c>
      <c r="H17" s="38">
        <f t="shared" si="3"/>
        <v>19122.689999999999</v>
      </c>
      <c r="I17" s="38">
        <f t="shared" si="4"/>
        <v>5182.25</v>
      </c>
      <c r="J17" s="22">
        <v>1.04</v>
      </c>
      <c r="K17" s="22">
        <v>1.04</v>
      </c>
      <c r="L17" s="22">
        <v>1.04</v>
      </c>
      <c r="M17" s="22">
        <v>1.0149999999999999</v>
      </c>
      <c r="N17" s="19">
        <f>ROUNDUP(D17*E17*M17/100,0)*100</f>
        <v>1423300</v>
      </c>
    </row>
    <row r="18" spans="1:14" ht="15.6">
      <c r="A18" s="26"/>
      <c r="B18" s="23" t="s">
        <v>4</v>
      </c>
      <c r="C18" s="30">
        <v>230</v>
      </c>
      <c r="D18" s="5">
        <v>7</v>
      </c>
      <c r="E18" s="18">
        <f t="shared" si="6"/>
        <v>280441.57440000004</v>
      </c>
      <c r="F18" s="38">
        <f t="shared" si="1"/>
        <v>18387.2</v>
      </c>
      <c r="G18" s="19">
        <f t="shared" si="2"/>
        <v>4982.9312000000009</v>
      </c>
      <c r="H18" s="38">
        <f t="shared" si="3"/>
        <v>19122.689999999999</v>
      </c>
      <c r="I18" s="38">
        <f t="shared" si="4"/>
        <v>5182.25</v>
      </c>
      <c r="J18" s="22">
        <v>1.04</v>
      </c>
      <c r="K18" s="22">
        <v>1.04</v>
      </c>
      <c r="L18" s="22">
        <v>1.04</v>
      </c>
      <c r="M18" s="22">
        <v>1.0149999999999999</v>
      </c>
      <c r="N18" s="19">
        <f t="shared" si="5"/>
        <v>1992600</v>
      </c>
    </row>
    <row r="19" spans="1:14" ht="15.6">
      <c r="A19" s="26"/>
      <c r="B19" s="23" t="s">
        <v>6</v>
      </c>
      <c r="C19" s="30">
        <v>111</v>
      </c>
      <c r="D19" s="5">
        <v>15</v>
      </c>
      <c r="E19" s="18">
        <f t="shared" si="6"/>
        <v>280441.57440000004</v>
      </c>
      <c r="F19" s="38">
        <f t="shared" si="1"/>
        <v>18387.2</v>
      </c>
      <c r="G19" s="19">
        <f t="shared" si="2"/>
        <v>4982.9312000000009</v>
      </c>
      <c r="H19" s="38">
        <f t="shared" si="3"/>
        <v>19122.689999999999</v>
      </c>
      <c r="I19" s="38">
        <f t="shared" si="4"/>
        <v>5182.25</v>
      </c>
      <c r="J19" s="22">
        <v>1.04</v>
      </c>
      <c r="K19" s="22">
        <v>1.04</v>
      </c>
      <c r="L19" s="22">
        <v>1.04</v>
      </c>
      <c r="M19" s="22">
        <v>1.0149999999999999</v>
      </c>
      <c r="N19" s="19">
        <f t="shared" si="5"/>
        <v>4269800</v>
      </c>
    </row>
    <row r="20" spans="1:14" ht="15.6">
      <c r="A20" s="26"/>
      <c r="B20" s="23" t="s">
        <v>7</v>
      </c>
      <c r="C20" s="30">
        <v>23</v>
      </c>
      <c r="D20" s="5">
        <v>0</v>
      </c>
      <c r="E20" s="18">
        <f t="shared" si="6"/>
        <v>280441.57440000004</v>
      </c>
      <c r="F20" s="38">
        <f t="shared" si="1"/>
        <v>18387.2</v>
      </c>
      <c r="G20" s="19">
        <f t="shared" si="2"/>
        <v>4982.9312000000009</v>
      </c>
      <c r="H20" s="38">
        <f t="shared" si="3"/>
        <v>19122.689999999999</v>
      </c>
      <c r="I20" s="38">
        <f t="shared" si="4"/>
        <v>5182.25</v>
      </c>
      <c r="J20" s="22">
        <v>1.04</v>
      </c>
      <c r="K20" s="22">
        <v>1.04</v>
      </c>
      <c r="L20" s="22">
        <v>1.04</v>
      </c>
      <c r="M20" s="22">
        <v>1.0149999999999999</v>
      </c>
      <c r="N20" s="19">
        <f t="shared" si="5"/>
        <v>0</v>
      </c>
    </row>
    <row r="21" spans="1:14" ht="15.6">
      <c r="A21" s="26"/>
      <c r="B21" s="23" t="s">
        <v>9</v>
      </c>
      <c r="C21" s="30">
        <v>61</v>
      </c>
      <c r="D21" s="5">
        <v>4</v>
      </c>
      <c r="E21" s="18">
        <f t="shared" si="6"/>
        <v>280441.57440000004</v>
      </c>
      <c r="F21" s="38">
        <f t="shared" si="1"/>
        <v>18387.2</v>
      </c>
      <c r="G21" s="19">
        <f t="shared" si="2"/>
        <v>4982.9312000000009</v>
      </c>
      <c r="H21" s="38">
        <f t="shared" si="3"/>
        <v>19122.689999999999</v>
      </c>
      <c r="I21" s="38">
        <f t="shared" si="4"/>
        <v>5182.25</v>
      </c>
      <c r="J21" s="22">
        <v>1.04</v>
      </c>
      <c r="K21" s="22">
        <v>1.04</v>
      </c>
      <c r="L21" s="22">
        <v>1.04</v>
      </c>
      <c r="M21" s="22">
        <v>1.0149999999999999</v>
      </c>
      <c r="N21" s="19">
        <f t="shared" si="5"/>
        <v>1138600</v>
      </c>
    </row>
    <row r="22" spans="1:14" ht="15.6">
      <c r="A22" s="26"/>
      <c r="B22" s="23" t="s">
        <v>10</v>
      </c>
      <c r="C22" s="30">
        <v>18</v>
      </c>
      <c r="D22" s="3">
        <v>1</v>
      </c>
      <c r="E22" s="18">
        <f t="shared" si="6"/>
        <v>280441.57440000004</v>
      </c>
      <c r="F22" s="38">
        <f t="shared" si="1"/>
        <v>18387.2</v>
      </c>
      <c r="G22" s="19">
        <f t="shared" si="2"/>
        <v>4982.9312000000009</v>
      </c>
      <c r="H22" s="38">
        <f t="shared" si="3"/>
        <v>19122.689999999999</v>
      </c>
      <c r="I22" s="38">
        <f t="shared" si="4"/>
        <v>5182.25</v>
      </c>
      <c r="J22" s="22">
        <v>1.04</v>
      </c>
      <c r="K22" s="22">
        <v>1.04</v>
      </c>
      <c r="L22" s="22">
        <v>1.04</v>
      </c>
      <c r="M22" s="22">
        <v>1.0149999999999999</v>
      </c>
      <c r="N22" s="19">
        <f t="shared" si="5"/>
        <v>284700</v>
      </c>
    </row>
    <row r="23" spans="1:14" ht="15.6">
      <c r="A23" s="25"/>
      <c r="B23" s="4" t="s">
        <v>11</v>
      </c>
      <c r="C23" s="31">
        <f>SUM(C6:C22)</f>
        <v>2310</v>
      </c>
      <c r="D23" s="6">
        <f>SUM(D6:D22)</f>
        <v>150.42000000000002</v>
      </c>
      <c r="E23" s="18"/>
      <c r="F23" s="20"/>
      <c r="G23" s="20"/>
      <c r="H23" s="20"/>
      <c r="I23" s="20"/>
      <c r="J23" s="20"/>
      <c r="K23" s="20"/>
      <c r="L23" s="20"/>
      <c r="M23" s="20"/>
      <c r="N23" s="21">
        <f>SUM(N6:N22)</f>
        <v>42963500</v>
      </c>
    </row>
    <row r="24" spans="1:14">
      <c r="B24" s="7"/>
      <c r="C24" s="8"/>
      <c r="D24" s="8"/>
      <c r="E24" s="8"/>
      <c r="F24" s="8"/>
      <c r="G24" s="7"/>
      <c r="H24" s="7"/>
      <c r="I24" s="7"/>
      <c r="J24" s="7"/>
      <c r="K24" s="7"/>
      <c r="L24" s="7"/>
      <c r="M24" s="7"/>
      <c r="N24" s="33"/>
    </row>
    <row r="25" spans="1:14">
      <c r="B25" s="7"/>
      <c r="C25" s="8"/>
      <c r="D25" s="8"/>
      <c r="E25" s="8"/>
      <c r="F25" s="8"/>
      <c r="G25" s="7"/>
      <c r="H25" s="7"/>
      <c r="I25" s="7"/>
      <c r="J25" s="7"/>
      <c r="K25" s="7"/>
      <c r="L25" s="7"/>
      <c r="M25" s="7"/>
      <c r="N25" s="33"/>
    </row>
    <row r="26" spans="1:14">
      <c r="B26" s="7"/>
      <c r="C26" s="12"/>
      <c r="D26" s="7"/>
      <c r="E26" s="12"/>
      <c r="F26" s="12"/>
      <c r="G26" s="7"/>
      <c r="H26" s="7"/>
      <c r="I26" s="7"/>
      <c r="J26" s="7"/>
      <c r="K26" s="7"/>
      <c r="L26" s="7"/>
      <c r="M26" s="7"/>
      <c r="N26" s="13"/>
    </row>
    <row r="27" spans="1:14">
      <c r="B27" s="7"/>
      <c r="C27" s="12"/>
      <c r="D27" s="7"/>
      <c r="E27" s="12"/>
      <c r="F27" s="12"/>
      <c r="G27" s="7"/>
      <c r="H27" s="7"/>
      <c r="I27" s="7"/>
      <c r="J27" s="7"/>
      <c r="K27" s="7"/>
      <c r="L27" s="7"/>
      <c r="M27" s="7"/>
      <c r="N27" s="13"/>
    </row>
    <row r="28" spans="1:14">
      <c r="B28" s="7"/>
      <c r="C28" s="12"/>
      <c r="D28" s="7"/>
      <c r="E28" s="12"/>
      <c r="F28" s="12"/>
      <c r="G28" s="7"/>
      <c r="H28" s="7"/>
      <c r="I28" s="7"/>
      <c r="J28" s="7"/>
      <c r="K28" s="7"/>
      <c r="L28" s="7"/>
      <c r="M28" s="7"/>
      <c r="N28" s="13"/>
    </row>
    <row r="29" spans="1:14">
      <c r="B29" s="7"/>
      <c r="C29" s="12"/>
      <c r="D29" s="7"/>
      <c r="E29" s="12"/>
      <c r="F29" s="12"/>
      <c r="G29" s="7"/>
      <c r="H29" s="7"/>
      <c r="I29" s="7"/>
      <c r="J29" s="7"/>
      <c r="K29" s="7"/>
      <c r="L29" s="7"/>
      <c r="M29" s="7"/>
      <c r="N29" s="13"/>
    </row>
    <row r="30" spans="1:14">
      <c r="B30" s="7"/>
      <c r="C30" s="12"/>
      <c r="D30" s="7"/>
      <c r="E30" s="12"/>
      <c r="F30" s="12"/>
      <c r="G30" s="7"/>
      <c r="H30" s="7"/>
      <c r="I30" s="7"/>
      <c r="J30" s="7"/>
      <c r="K30" s="7"/>
      <c r="L30" s="7"/>
      <c r="M30" s="7"/>
      <c r="N30" s="13"/>
    </row>
    <row r="31" spans="1:14">
      <c r="B31" s="7"/>
      <c r="C31" s="12"/>
      <c r="D31" s="7"/>
      <c r="E31" s="12"/>
      <c r="F31" s="12"/>
      <c r="G31" s="7"/>
      <c r="H31" s="7"/>
      <c r="I31" s="7"/>
      <c r="J31" s="7"/>
      <c r="K31" s="7"/>
      <c r="L31" s="7"/>
      <c r="M31" s="7"/>
      <c r="N31" s="13"/>
    </row>
    <row r="32" spans="1:14">
      <c r="B32" s="7"/>
      <c r="C32" s="12"/>
      <c r="D32" s="7"/>
      <c r="E32" s="12"/>
      <c r="F32" s="12"/>
      <c r="G32" s="7"/>
      <c r="H32" s="7"/>
      <c r="I32" s="7"/>
      <c r="J32" s="7"/>
      <c r="K32" s="7"/>
      <c r="L32" s="7"/>
      <c r="M32" s="7"/>
      <c r="N32" s="13"/>
    </row>
    <row r="33" spans="1:14">
      <c r="B33" s="7"/>
      <c r="C33" s="12"/>
      <c r="D33" s="7"/>
      <c r="E33" s="12"/>
      <c r="F33" s="12"/>
      <c r="G33" s="7"/>
      <c r="H33" s="7"/>
      <c r="I33" s="7"/>
      <c r="J33" s="7"/>
      <c r="K33" s="7"/>
      <c r="L33" s="7"/>
      <c r="M33" s="7"/>
      <c r="N33" s="13"/>
    </row>
    <row r="34" spans="1:14">
      <c r="B34" s="7"/>
      <c r="C34" s="12"/>
      <c r="D34" s="7"/>
      <c r="E34" s="12"/>
      <c r="F34" s="12"/>
      <c r="G34" s="7"/>
      <c r="H34" s="7"/>
      <c r="I34" s="7"/>
      <c r="J34" s="7"/>
      <c r="K34" s="7"/>
      <c r="L34" s="7"/>
      <c r="M34" s="7"/>
      <c r="N34" s="13"/>
    </row>
    <row r="35" spans="1:14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>
      <c r="B36" s="7"/>
      <c r="C36" s="7"/>
      <c r="D36" s="7"/>
      <c r="E36" s="15"/>
      <c r="F36" s="15"/>
      <c r="G36" s="7"/>
      <c r="H36" s="7"/>
      <c r="I36" s="7"/>
      <c r="J36" s="7"/>
      <c r="K36" s="7"/>
      <c r="L36" s="7"/>
      <c r="M36" s="7"/>
      <c r="N36" s="7"/>
    </row>
    <row r="37" spans="1:14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>
      <c r="B40" s="7"/>
      <c r="C40" s="9"/>
      <c r="D40" s="9"/>
      <c r="E40" s="9"/>
      <c r="F40" s="9"/>
      <c r="G40" s="7"/>
      <c r="H40" s="7"/>
      <c r="I40" s="7"/>
      <c r="J40" s="7"/>
      <c r="K40" s="7"/>
      <c r="L40" s="7"/>
      <c r="M40" s="7"/>
      <c r="N40" s="7"/>
    </row>
    <row r="41" spans="1:14">
      <c r="B41" s="7"/>
      <c r="C41" s="9"/>
      <c r="D41" s="9"/>
      <c r="E41" s="9"/>
      <c r="F41" s="9"/>
      <c r="G41" s="7"/>
      <c r="H41" s="7"/>
      <c r="I41" s="7"/>
      <c r="J41" s="7"/>
      <c r="K41" s="7"/>
      <c r="L41" s="7"/>
      <c r="M41" s="7"/>
      <c r="N41" s="7"/>
    </row>
    <row r="42" spans="1:14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>
      <c r="A43" s="43"/>
      <c r="B43" s="41"/>
      <c r="C43" s="41"/>
      <c r="D43" s="10"/>
      <c r="E43" s="41"/>
      <c r="F43" s="27"/>
      <c r="G43" s="41"/>
      <c r="H43" s="35"/>
      <c r="I43" s="35"/>
      <c r="J43" s="35"/>
      <c r="K43" s="35"/>
      <c r="L43" s="35"/>
      <c r="M43" s="27"/>
      <c r="N43" s="41"/>
    </row>
    <row r="44" spans="1:14">
      <c r="A44" s="43"/>
      <c r="B44" s="41"/>
      <c r="C44" s="41"/>
      <c r="D44" s="42"/>
      <c r="E44" s="41"/>
      <c r="F44" s="27"/>
      <c r="G44" s="41"/>
      <c r="H44" s="35"/>
      <c r="I44" s="35"/>
      <c r="J44" s="35"/>
      <c r="K44" s="35"/>
      <c r="L44" s="35"/>
      <c r="M44" s="27"/>
      <c r="N44" s="41"/>
    </row>
    <row r="45" spans="1:14">
      <c r="A45" s="43"/>
      <c r="B45" s="41"/>
      <c r="C45" s="41"/>
      <c r="D45" s="42"/>
      <c r="E45" s="41"/>
      <c r="F45" s="27"/>
      <c r="G45" s="41"/>
      <c r="H45" s="35"/>
      <c r="I45" s="35"/>
      <c r="J45" s="35"/>
      <c r="K45" s="35"/>
      <c r="L45" s="35"/>
      <c r="M45" s="27"/>
      <c r="N45" s="41"/>
    </row>
    <row r="46" spans="1:14">
      <c r="A46" s="28"/>
      <c r="B46" s="27"/>
      <c r="C46" s="27"/>
      <c r="D46" s="27"/>
      <c r="E46" s="27"/>
      <c r="F46" s="27"/>
      <c r="G46" s="11"/>
      <c r="H46" s="11"/>
      <c r="I46" s="11"/>
      <c r="J46" s="11"/>
      <c r="K46" s="11"/>
      <c r="L46" s="11"/>
      <c r="M46" s="11"/>
      <c r="N46" s="11"/>
    </row>
    <row r="47" spans="1:14">
      <c r="A47" s="11"/>
      <c r="B47" s="11"/>
      <c r="C47" s="11"/>
      <c r="D47" s="11"/>
      <c r="E47" s="11"/>
      <c r="F47" s="11"/>
      <c r="G47" s="7"/>
      <c r="H47" s="7"/>
      <c r="I47" s="7"/>
      <c r="J47" s="7"/>
      <c r="K47" s="7"/>
      <c r="L47" s="7"/>
      <c r="M47" s="7"/>
      <c r="N47" s="7"/>
    </row>
    <row r="48" spans="1:14">
      <c r="B48" s="7"/>
      <c r="C48" s="11"/>
      <c r="D48" s="11"/>
      <c r="E48" s="11"/>
      <c r="F48" s="11"/>
      <c r="G48" s="7"/>
      <c r="H48" s="7"/>
      <c r="I48" s="7"/>
      <c r="J48" s="7"/>
      <c r="K48" s="7"/>
      <c r="L48" s="7"/>
      <c r="M48" s="7"/>
      <c r="N48" s="7"/>
    </row>
    <row r="49" spans="2:14">
      <c r="B49" s="7"/>
      <c r="C49" s="12"/>
      <c r="D49" s="7"/>
      <c r="E49" s="12"/>
      <c r="F49" s="12"/>
      <c r="G49" s="7"/>
      <c r="H49" s="7"/>
      <c r="I49" s="7"/>
      <c r="J49" s="7"/>
      <c r="K49" s="7"/>
      <c r="L49" s="7"/>
      <c r="M49" s="7"/>
      <c r="N49" s="13"/>
    </row>
    <row r="50" spans="2:14">
      <c r="B50" s="7"/>
      <c r="C50" s="12"/>
      <c r="D50" s="7"/>
      <c r="E50" s="12"/>
      <c r="F50" s="12"/>
      <c r="G50" s="7"/>
      <c r="H50" s="7"/>
      <c r="I50" s="7"/>
      <c r="J50" s="7"/>
      <c r="K50" s="7"/>
      <c r="L50" s="7"/>
      <c r="M50" s="7"/>
      <c r="N50" s="13"/>
    </row>
    <row r="51" spans="2:14">
      <c r="B51" s="7"/>
      <c r="C51" s="12"/>
      <c r="D51" s="7"/>
      <c r="E51" s="12"/>
      <c r="F51" s="12"/>
      <c r="G51" s="7"/>
      <c r="H51" s="7"/>
      <c r="I51" s="7"/>
      <c r="J51" s="7"/>
      <c r="K51" s="7"/>
      <c r="L51" s="7"/>
      <c r="M51" s="7"/>
      <c r="N51" s="13"/>
    </row>
    <row r="52" spans="2:14">
      <c r="B52" s="7"/>
      <c r="C52" s="12"/>
      <c r="D52" s="7"/>
      <c r="E52" s="12"/>
      <c r="F52" s="12"/>
      <c r="G52" s="7"/>
      <c r="H52" s="7"/>
      <c r="I52" s="7"/>
      <c r="J52" s="7"/>
      <c r="K52" s="7"/>
      <c r="L52" s="7"/>
      <c r="M52" s="7"/>
      <c r="N52" s="13"/>
    </row>
    <row r="53" spans="2:14">
      <c r="B53" s="7"/>
      <c r="C53" s="12"/>
      <c r="D53" s="7"/>
      <c r="E53" s="12"/>
      <c r="F53" s="12"/>
      <c r="G53" s="7"/>
      <c r="H53" s="7"/>
      <c r="I53" s="7"/>
      <c r="J53" s="7"/>
      <c r="K53" s="7"/>
      <c r="L53" s="7"/>
      <c r="M53" s="7"/>
      <c r="N53" s="13"/>
    </row>
    <row r="54" spans="2:14">
      <c r="B54" s="7"/>
      <c r="C54" s="12"/>
      <c r="D54" s="7"/>
      <c r="E54" s="12"/>
      <c r="F54" s="12"/>
      <c r="G54" s="7"/>
      <c r="H54" s="7"/>
      <c r="I54" s="7"/>
      <c r="J54" s="7"/>
      <c r="K54" s="7"/>
      <c r="L54" s="7"/>
      <c r="M54" s="7"/>
      <c r="N54" s="13"/>
    </row>
    <row r="55" spans="2:14">
      <c r="B55" s="7"/>
      <c r="C55" s="12"/>
      <c r="D55" s="7"/>
      <c r="E55" s="12"/>
      <c r="F55" s="12"/>
      <c r="G55" s="7"/>
      <c r="H55" s="7"/>
      <c r="I55" s="7"/>
      <c r="J55" s="7"/>
      <c r="K55" s="7"/>
      <c r="L55" s="7"/>
      <c r="M55" s="7"/>
      <c r="N55" s="13"/>
    </row>
    <row r="56" spans="2:14">
      <c r="B56" s="7"/>
      <c r="C56" s="12"/>
      <c r="D56" s="7"/>
      <c r="E56" s="12"/>
      <c r="F56" s="12"/>
      <c r="G56" s="7"/>
      <c r="H56" s="7"/>
      <c r="I56" s="7"/>
      <c r="J56" s="7"/>
      <c r="K56" s="7"/>
      <c r="L56" s="7"/>
      <c r="M56" s="7"/>
      <c r="N56" s="13"/>
    </row>
    <row r="57" spans="2:14">
      <c r="B57" s="7"/>
      <c r="C57" s="12"/>
      <c r="D57" s="7"/>
      <c r="E57" s="12"/>
      <c r="F57" s="12"/>
      <c r="G57" s="7"/>
      <c r="H57" s="7"/>
      <c r="I57" s="7"/>
      <c r="J57" s="7"/>
      <c r="K57" s="7"/>
      <c r="L57" s="7"/>
      <c r="M57" s="7"/>
      <c r="N57" s="13"/>
    </row>
    <row r="58" spans="2:14">
      <c r="B58" s="7"/>
      <c r="C58" s="12"/>
      <c r="D58" s="7"/>
      <c r="E58" s="12"/>
      <c r="F58" s="12"/>
      <c r="G58" s="7"/>
      <c r="H58" s="7"/>
      <c r="I58" s="7"/>
      <c r="J58" s="7"/>
      <c r="K58" s="7"/>
      <c r="L58" s="7"/>
      <c r="M58" s="7"/>
      <c r="N58" s="13"/>
    </row>
    <row r="59" spans="2:14">
      <c r="B59" s="7"/>
      <c r="C59" s="12"/>
      <c r="D59" s="7"/>
      <c r="E59" s="12"/>
      <c r="F59" s="12"/>
      <c r="G59" s="7"/>
      <c r="H59" s="7"/>
      <c r="I59" s="7"/>
      <c r="J59" s="7"/>
      <c r="K59" s="7"/>
      <c r="L59" s="7"/>
      <c r="M59" s="7"/>
      <c r="N59" s="13"/>
    </row>
    <row r="60" spans="2:14">
      <c r="B60" s="7"/>
      <c r="C60" s="12"/>
      <c r="D60" s="7"/>
      <c r="E60" s="12"/>
      <c r="F60" s="12"/>
      <c r="G60" s="7"/>
      <c r="H60" s="7"/>
      <c r="I60" s="7"/>
      <c r="J60" s="7"/>
      <c r="K60" s="7"/>
      <c r="L60" s="7"/>
      <c r="M60" s="7"/>
      <c r="N60" s="13"/>
    </row>
    <row r="61" spans="2:14">
      <c r="B61" s="7"/>
      <c r="C61" s="12"/>
      <c r="D61" s="7"/>
      <c r="E61" s="12"/>
      <c r="F61" s="12"/>
      <c r="G61" s="7"/>
      <c r="H61" s="7"/>
      <c r="I61" s="7"/>
      <c r="J61" s="7"/>
      <c r="K61" s="7"/>
      <c r="L61" s="7"/>
      <c r="M61" s="7"/>
      <c r="N61" s="13"/>
    </row>
    <row r="62" spans="2:14">
      <c r="B62" s="7"/>
      <c r="C62" s="12"/>
      <c r="D62" s="7"/>
      <c r="E62" s="12"/>
      <c r="F62" s="12"/>
      <c r="G62" s="7"/>
      <c r="H62" s="7"/>
      <c r="I62" s="7"/>
      <c r="J62" s="7"/>
      <c r="K62" s="7"/>
      <c r="L62" s="7"/>
      <c r="M62" s="7"/>
      <c r="N62" s="13"/>
    </row>
    <row r="63" spans="2:14">
      <c r="B63" s="7"/>
      <c r="C63" s="12"/>
      <c r="D63" s="7"/>
      <c r="E63" s="12"/>
      <c r="F63" s="12"/>
      <c r="G63" s="7"/>
      <c r="H63" s="7"/>
      <c r="I63" s="7"/>
      <c r="J63" s="7"/>
      <c r="K63" s="7"/>
      <c r="L63" s="7"/>
      <c r="M63" s="7"/>
      <c r="N63" s="13"/>
    </row>
    <row r="64" spans="2:14">
      <c r="B64" s="7"/>
      <c r="C64" s="12"/>
      <c r="D64" s="7"/>
      <c r="E64" s="12"/>
      <c r="F64" s="12"/>
      <c r="G64" s="7"/>
      <c r="H64" s="7"/>
      <c r="I64" s="7"/>
      <c r="J64" s="7"/>
      <c r="K64" s="7"/>
      <c r="L64" s="7"/>
      <c r="M64" s="7"/>
      <c r="N64" s="13"/>
    </row>
    <row r="65" spans="2:14">
      <c r="B65" s="7"/>
      <c r="C65" s="12"/>
      <c r="D65" s="7"/>
      <c r="E65" s="12"/>
      <c r="F65" s="12"/>
      <c r="G65" s="7"/>
      <c r="H65" s="7"/>
      <c r="I65" s="7"/>
      <c r="J65" s="7"/>
      <c r="K65" s="7"/>
      <c r="L65" s="7"/>
      <c r="M65" s="7"/>
      <c r="N65" s="13"/>
    </row>
    <row r="66" spans="2:14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14"/>
    </row>
    <row r="67" spans="2:14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2:14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2:14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</sheetData>
  <mergeCells count="19">
    <mergeCell ref="N43:N45"/>
    <mergeCell ref="D44:D45"/>
    <mergeCell ref="B1:N2"/>
    <mergeCell ref="A4:A5"/>
    <mergeCell ref="B4:B5"/>
    <mergeCell ref="C4:C5"/>
    <mergeCell ref="D4:D5"/>
    <mergeCell ref="E4:E5"/>
    <mergeCell ref="F4:G4"/>
    <mergeCell ref="M4:M5"/>
    <mergeCell ref="N4:N5"/>
    <mergeCell ref="J4:J5"/>
    <mergeCell ref="K4:K5"/>
    <mergeCell ref="L4:L5"/>
    <mergeCell ref="A43:A45"/>
    <mergeCell ref="B43:B45"/>
    <mergeCell ref="C43:C45"/>
    <mergeCell ref="E43:E45"/>
    <mergeCell ref="G43:G45"/>
  </mergeCells>
  <pageMargins left="0" right="0" top="0" bottom="0" header="0" footer="0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2022</vt:lpstr>
      <vt:lpstr>2023</vt:lpstr>
      <vt:lpstr>2024</vt:lpstr>
      <vt:lpstr>'2022'!_Hlk37413894</vt:lpstr>
      <vt:lpstr>'2023'!_Hlk37413894</vt:lpstr>
      <vt:lpstr>'2024'!_Hlk37413894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Чернова</dc:creator>
  <cp:lastModifiedBy>Киркин В.В.</cp:lastModifiedBy>
  <cp:lastPrinted>2021-08-30T13:18:32Z</cp:lastPrinted>
  <dcterms:created xsi:type="dcterms:W3CDTF">2020-03-23T07:09:04Z</dcterms:created>
  <dcterms:modified xsi:type="dcterms:W3CDTF">2021-09-28T09:05:46Z</dcterms:modified>
</cp:coreProperties>
</file>